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Rishikesh Data Backup\All RFQ Data\All RFQ File\"/>
    </mc:Choice>
  </mc:AlternateContent>
  <xr:revisionPtr revIDLastSave="0" documentId="13_ncr:1_{D90AD0F4-3713-42AC-B5FE-209F43C84BFF}" xr6:coauthVersionLast="47" xr6:coauthVersionMax="47" xr10:uidLastSave="{00000000-0000-0000-0000-000000000000}"/>
  <bookViews>
    <workbookView xWindow="75" yWindow="750" windowWidth="28725" windowHeight="15450" activeTab="2" xr2:uid="{34F2B082-2C13-41C8-8073-6F283AC96BC5}"/>
  </bookViews>
  <sheets>
    <sheet name="Doc5771980096 3" sheetId="8" r:id="rId1"/>
    <sheet name="Doc5729901883" sheetId="4" r:id="rId2"/>
    <sheet name="Doc5819967309 " sheetId="9" r:id="rId3"/>
    <sheet name="Doc5277294703" sheetId="1" r:id="rId4"/>
    <sheet name="Doc5529171486" sheetId="2" r:id="rId5"/>
    <sheet name="Doc5771980096 " sheetId="5" r:id="rId6"/>
    <sheet name="Sheet2" sheetId="7" r:id="rId7"/>
    <sheet name="Doc5771980096  (2)" sheetId="6" r:id="rId8"/>
  </sheets>
  <externalReferences>
    <externalReference r:id="rId9"/>
  </externalReferences>
  <definedNames>
    <definedName name="DV_area_2">[1]DV_sheet_!$C$1:$C$44</definedName>
    <definedName name="DV_area_3">[1]DV_sheet_!$D$1:$D$207</definedName>
    <definedName name="DV_area_4">[1]DV_sheet_!$E$1:$E$5</definedName>
    <definedName name="DV_area_5">[1]DV_sheet_!$F$1:$F$51</definedName>
    <definedName name="DV_area_6">[1]DV_sheet_!$G$1:$G$6</definedName>
    <definedName name="_xlnm.Print_Area" localSheetId="1">Doc5729901883!$A$1:$J$33</definedName>
    <definedName name="_xlnm.Print_Area" localSheetId="0">'Doc5771980096 3'!$A$1:$I$31</definedName>
    <definedName name="_xlnm.Print_Titles" localSheetId="1">Doc5729901883!$1:$10</definedName>
    <definedName name="_xlnm.Print_Titles" localSheetId="0">'Doc5771980096 3'!$1:$10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9" l="1"/>
  <c r="A6" i="9"/>
  <c r="A5" i="9"/>
  <c r="H4" i="9"/>
  <c r="I4" i="9" s="1"/>
  <c r="I5" i="9" s="1"/>
  <c r="A4" i="9"/>
  <c r="N13" i="4"/>
  <c r="N14" i="4"/>
  <c r="M17" i="4"/>
  <c r="I6" i="9" l="1"/>
  <c r="I7" i="9" s="1"/>
  <c r="N11" i="4"/>
  <c r="O11" i="4"/>
  <c r="N12" i="4"/>
  <c r="N15" i="4"/>
  <c r="O15" i="4" s="1"/>
  <c r="N16" i="4"/>
  <c r="O16" i="4"/>
  <c r="H12" i="8"/>
  <c r="H13" i="8"/>
  <c r="I13" i="8" s="1"/>
  <c r="H14" i="8"/>
  <c r="H11" i="8"/>
  <c r="I14" i="8"/>
  <c r="I12" i="8"/>
  <c r="M11" i="8"/>
  <c r="I11" i="8"/>
  <c r="A22" i="8"/>
  <c r="A23" i="8" s="1"/>
  <c r="A12" i="8"/>
  <c r="A13" i="8" s="1"/>
  <c r="A14" i="8" s="1"/>
  <c r="A15" i="8" s="1"/>
  <c r="I4" i="8"/>
  <c r="N17" i="4" l="1"/>
  <c r="I15" i="8"/>
  <c r="I17" i="8" s="1"/>
  <c r="I18" i="8" s="1"/>
  <c r="A24" i="8"/>
  <c r="A16" i="8"/>
  <c r="A25" i="8" l="1"/>
  <c r="A17" i="8"/>
  <c r="A26" i="8" l="1"/>
  <c r="A18" i="8"/>
  <c r="A27" i="8" s="1"/>
  <c r="I8" i="6" l="1"/>
  <c r="A10" i="6"/>
  <c r="A9" i="6"/>
  <c r="A8" i="6"/>
  <c r="H7" i="6"/>
  <c r="I7" i="6" s="1"/>
  <c r="H6" i="6"/>
  <c r="I6" i="6" s="1"/>
  <c r="H5" i="6"/>
  <c r="I5" i="6" s="1"/>
  <c r="M4" i="6"/>
  <c r="H4" i="6"/>
  <c r="I4" i="6" s="1"/>
  <c r="I9" i="6" l="1"/>
  <c r="I10" i="6" s="1"/>
  <c r="I5" i="5" l="1"/>
  <c r="J5" i="5" s="1"/>
  <c r="I6" i="5"/>
  <c r="J6" i="5" s="1"/>
  <c r="I7" i="5"/>
  <c r="J7" i="5" s="1"/>
  <c r="I4" i="5"/>
  <c r="J4" i="5" s="1"/>
  <c r="N4" i="5"/>
  <c r="J8" i="5" l="1"/>
  <c r="H12" i="4"/>
  <c r="H13" i="4"/>
  <c r="H14" i="4"/>
  <c r="H15" i="4"/>
  <c r="I15" i="4" s="1"/>
  <c r="H16" i="4"/>
  <c r="I16" i="4" s="1"/>
  <c r="H11" i="4"/>
  <c r="I11" i="4" s="1"/>
  <c r="A24" i="4"/>
  <c r="A25" i="4" s="1"/>
  <c r="A12" i="4"/>
  <c r="A13" i="4" s="1"/>
  <c r="A14" i="4" s="1"/>
  <c r="A15" i="4" s="1"/>
  <c r="A16" i="4" s="1"/>
  <c r="A17" i="4" s="1"/>
  <c r="A18" i="4" s="1"/>
  <c r="A19" i="4" s="1"/>
  <c r="A20" i="4" s="1"/>
  <c r="I4" i="4"/>
  <c r="I14" i="4" l="1"/>
  <c r="O14" i="4"/>
  <c r="I13" i="4"/>
  <c r="O13" i="4"/>
  <c r="I12" i="4"/>
  <c r="I17" i="4" s="1"/>
  <c r="I19" i="4" s="1"/>
  <c r="I20" i="4" s="1"/>
  <c r="O12" i="4"/>
  <c r="O17" i="4" s="1"/>
  <c r="J9" i="5"/>
  <c r="J10" i="5" s="1"/>
  <c r="A26" i="4"/>
  <c r="A27" i="4" l="1"/>
  <c r="A28" i="4" l="1"/>
  <c r="A29" i="4"/>
  <c r="H5" i="2" l="1"/>
  <c r="H3" i="2"/>
  <c r="I3" i="2" s="1"/>
  <c r="H4" i="2"/>
  <c r="I4" i="2" s="1"/>
  <c r="I5" i="2"/>
  <c r="H2" i="2"/>
  <c r="I2" i="2" s="1"/>
  <c r="A3" i="2"/>
  <c r="A4" i="2"/>
  <c r="A5" i="2"/>
  <c r="A2" i="2"/>
  <c r="A8" i="2"/>
  <c r="A7" i="2"/>
  <c r="A6" i="2"/>
  <c r="A5" i="1"/>
  <c r="A4" i="1"/>
  <c r="A3" i="1"/>
  <c r="H2" i="1"/>
  <c r="I2" i="1" s="1"/>
  <c r="I3" i="1" s="1"/>
  <c r="A2" i="1"/>
  <c r="I6" i="2" l="1"/>
  <c r="I7" i="2"/>
  <c r="I8" i="2" s="1"/>
  <c r="I4" i="1"/>
  <c r="I5" i="1" s="1"/>
</calcChain>
</file>

<file path=xl/sharedStrings.xml><?xml version="1.0" encoding="utf-8"?>
<sst xmlns="http://schemas.openxmlformats.org/spreadsheetml/2006/main" count="272" uniqueCount="111">
  <si>
    <t>Sl. No.</t>
  </si>
  <si>
    <t>PR No</t>
  </si>
  <si>
    <t>Item Code</t>
  </si>
  <si>
    <t>Short Description</t>
  </si>
  <si>
    <t>Part Name</t>
  </si>
  <si>
    <t>UOM</t>
  </si>
  <si>
    <t>PR Qty.</t>
  </si>
  <si>
    <t>Unit Rate-INR</t>
  </si>
  <si>
    <t>SubTotal</t>
  </si>
  <si>
    <t>Subtotal</t>
  </si>
  <si>
    <t>GST Rate 18% applicable as Extra</t>
  </si>
  <si>
    <t>Grand Total on FOR Site Basis-INR</t>
  </si>
  <si>
    <t xml:space="preserve">
1. 
2. 
3. 
4. 
5.
6. 
7. 
8.
9. </t>
  </si>
  <si>
    <t xml:space="preserve">Terms &amp; Conditions
Offer Basis FOR plant Basis.
Delivery Time: 14-16 weeks from date of receipt of confirm PO
G/Warranty: 12 months from date of DISPATCH - only for manufacturing defects
Payment Terms: 7 Days Credit
Offer Validity: 31 days from date of offer.
Any statutory changes in rate of tax etc. will be applicable as on date of dispatch.
Minimum Order Qty.: As offered
Standard packaging will be done for supply of above items.
Our offer confirm for 100% fitment &amp; interchangeability of offered products. In case of any discrepancy we will replace items promptly for free of cost. </t>
  </si>
  <si>
    <t>ZNO SURGE SUPRESSOR 420KV DISCH 20KAP</t>
  </si>
  <si>
    <t>ARRESTER, SURGE;
TYPE: ZINC OXIDE; 
CURRENT RATING: 360 KV; 
GENERAL NOTES: SYSTEM 
VOLTAGE: 420KV, MCOV: 292KV, 
NOMINAL DISCHARGE CURRENT: 20KAP, 
PRESSURE RELIEF CURRENT: 50KA, 
LD CLASS: 4, 
TOP, MIDDLE AND BOTTOM UNIT 
DETAILS: RATED VOLTAGE: 120KV, 
MCOV: 97.3KV, 
LD CLASS: 4 
supply of LA is inclusive of Corona ring, grading ring, surge counter, base plate, insualtors etc</t>
  </si>
  <si>
    <t>Each</t>
  </si>
  <si>
    <t>Drive Board</t>
  </si>
  <si>
    <t>kehua inverter 3.125MW Drive Board for SPI3125K-B-H</t>
  </si>
  <si>
    <t>UNT</t>
  </si>
  <si>
    <t>Adapter Board</t>
  </si>
  <si>
    <t>Adapter Board for SPI3125K-B-H</t>
  </si>
  <si>
    <t>PCS</t>
  </si>
  <si>
    <t>Fan Control Board</t>
  </si>
  <si>
    <t>Fan Control Board for SPI3125K-B-H</t>
  </si>
  <si>
    <t>IGBT — Semikron</t>
  </si>
  <si>
    <t>IGBT — Semikron/Fuzi FF1400</t>
  </si>
  <si>
    <t>USD</t>
  </si>
  <si>
    <t>Considered</t>
  </si>
  <si>
    <t>INR</t>
  </si>
  <si>
    <t>To</t>
  </si>
  <si>
    <t>Offer</t>
  </si>
  <si>
    <t>Ref No</t>
  </si>
  <si>
    <t>Add:</t>
  </si>
  <si>
    <t>Date</t>
  </si>
  <si>
    <t>Valid till</t>
  </si>
  <si>
    <t>Prepared By</t>
  </si>
  <si>
    <t>Mr Rishikesh</t>
  </si>
  <si>
    <t>GSTIN:</t>
  </si>
  <si>
    <t>N/A</t>
  </si>
  <si>
    <t>Contact No</t>
  </si>
  <si>
    <t>Attn:</t>
  </si>
  <si>
    <t>Email</t>
  </si>
  <si>
    <t>rfqconfiance@gmail.com</t>
  </si>
  <si>
    <t>Ref:</t>
  </si>
  <si>
    <t>ARIBA</t>
  </si>
  <si>
    <t>GSTIN</t>
  </si>
  <si>
    <t>07AAIFC8150H1ZF</t>
  </si>
  <si>
    <t>UoM</t>
  </si>
  <si>
    <t>Qty</t>
  </si>
  <si>
    <t>Remarks</t>
  </si>
  <si>
    <t>Packaging, Forwarding &amp; Freight</t>
  </si>
  <si>
    <t>Inclusive</t>
  </si>
  <si>
    <t>GST Rate 18% applicable as Extra against HSN 84139190</t>
  </si>
  <si>
    <t>TERMS &amp; CONDITIONS</t>
  </si>
  <si>
    <t>Offer Basis - FOR SITE/Transporter Godown basis- nearest town. Packaging, Forwarding &amp; Freight Inclusive.</t>
  </si>
  <si>
    <t>Delivery Time- in WEEKS- from the date of receipt of confirm PO &amp; drawing approval (if applicable)</t>
  </si>
  <si>
    <t>Payment Terms</t>
  </si>
  <si>
    <t>100% including taxes against PI on material readiness</t>
  </si>
  <si>
    <t>G/Warranty: 12 months from date of DISPATCH - only for manufacturing defects</t>
  </si>
  <si>
    <t>Minimum Order Qty.: As offered. Any variation in quantity needs price revalidation from us.</t>
  </si>
  <si>
    <t>Our offer confirm for 100% fitment &amp; interchangeability of offered products agains the offered part no.</t>
  </si>
  <si>
    <t xml:space="preserve"> In case of any discrepancy  we will replace items promptly for free of cost. </t>
  </si>
  <si>
    <t>Standard packaging will be done for supply of above items.</t>
  </si>
  <si>
    <t xml:space="preserve">Any statutory changes in rate of tax etc. will be applicable as on date of dispatch </t>
  </si>
  <si>
    <t>Installation &amp; Commissioning: Buyer's scope.  Any support if required shall be provided at additional cost</t>
  </si>
  <si>
    <t>RFQ Doc5729901883</t>
  </si>
  <si>
    <t>Gaur Juhi   (+91 208817950</t>
  </si>
  <si>
    <t>M/s.  TATA POWER</t>
  </si>
  <si>
    <t>0000455</t>
  </si>
  <si>
    <t>Required Description</t>
  </si>
  <si>
    <t>RELAY TEST SET, PROGRAMMA</t>
  </si>
  <si>
    <t>WINDING RESISTANCE MEASUREMENT KIT</t>
  </si>
  <si>
    <t>HV Tan Delta and Capacitance Measurement Kit</t>
  </si>
  <si>
    <t>AC HI POT KIT 0–145 KV, 100 MA</t>
  </si>
  <si>
    <t>Contact Resistance Measurement Kit</t>
  </si>
  <si>
    <t>BREAKER TIMING MEASUREMENT KIT</t>
  </si>
  <si>
    <t>Offered Model</t>
  </si>
  <si>
    <t>RDJB-802M</t>
  </si>
  <si>
    <t>RDZR-20A</t>
  </si>
  <si>
    <t>RD6000B-P</t>
  </si>
  <si>
    <t>RDYD-10kVA/100kV</t>
  </si>
  <si>
    <t>RDHL-100A</t>
  </si>
  <si>
    <t>RDGC-8A</t>
  </si>
  <si>
    <t>Parveen sir</t>
  </si>
  <si>
    <t>EA</t>
  </si>
  <si>
    <t>18 weeks</t>
  </si>
  <si>
    <t>Digital AC Clamp on Ammeter</t>
  </si>
  <si>
    <t>Digital AC Clamp on Ammeter -1mA to 10A</t>
  </si>
  <si>
    <t>Number</t>
  </si>
  <si>
    <t>Circuit Breaker Timer Kit</t>
  </si>
  <si>
    <t>Circuit Breaker CRM Kit</t>
  </si>
  <si>
    <t>Digital Phase Sequence Indicator</t>
  </si>
  <si>
    <t xml:space="preserve">Doc5771980096 </t>
  </si>
  <si>
    <t>Kalpana mam</t>
  </si>
  <si>
    <t>LIST PRICE</t>
  </si>
  <si>
    <t>25% discount Unit price</t>
  </si>
  <si>
    <t>Kalapan Mam Item description</t>
  </si>
  <si>
    <t>MEXTECH DT 630</t>
  </si>
  <si>
    <t>Circuit breaker timer</t>
  </si>
  <si>
    <t>MECO PSI2016</t>
  </si>
  <si>
    <t>DLRO digital microhmmeter</t>
  </si>
  <si>
    <t>Offered Item/Short Desc</t>
  </si>
  <si>
    <t>Detailed Description</t>
  </si>
  <si>
    <t>RFQ Doc5771980096</t>
  </si>
  <si>
    <t xml:space="preserve">Jignesh Dabhi   (+91 9033547845 </t>
  </si>
  <si>
    <t>0000561</t>
  </si>
  <si>
    <t>16 weeks</t>
  </si>
  <si>
    <t>Revised Offer Price to be quoted(Umesh sir)</t>
  </si>
  <si>
    <t>5 KV Digital Insulation Tester -Megger</t>
  </si>
  <si>
    <t>Make: Megger
Model: MIT 525
Voltage Range : 0 to 5KV (10 kΩ to 10 TΩ)
Power Source: Rechargeable battery operated
Induced AC mains current rejection: 6mA or above
Probe length should be more than or equal to 15 Meter
Vendor should provide the valid 1 year calibration certificate along with the insulation tester.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</si>
</sst>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/mmm/yy;@"/>
    <numFmt numFmtId="165" formatCode="_ [$₹-4009]\ * #,##0.00_ ;_ [$₹-4009]\ * \-#,##0.00_ ;_ [$₹-4009]\ * &quot;-&quot;??_ ;_ @_ "/>
    <numFmt numFmtId="166" formatCode="_ [$₹-4009]\ * #,##0_ ;_ [$₹-4009]\ * \-#,##0_ ;_ [$₹-4009]\ * &quot;-&quot;??_ ;_ @_ "/>
    <numFmt numFmtId="167" formatCode="_-[$$-409]* #,##0.00_ ;_-[$$-409]* \-#,##0.00\ ;_-[$$-409]* &quot;-&quot;??_ ;_-@_ "/>
    <numFmt numFmtId="168" formatCode="_(* #,##0.00_);_(* \(#,##0.00\);_(* &quot;-&quot;??_);_(@_)"/>
    <numFmt numFmtId="169" formatCode="[$-14009]dd/mm/yyyy;@"/>
    <numFmt numFmtId="170" formatCode="_-[$$-409]* #,##0_ ;_-[$$-409]* \-#,##0\ ;_-[$$-409]* &quot;-&quot;??_ ;_-@_ "/>
    <numFmt numFmtId="171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/>
    <xf numFmtId="164" fontId="1" fillId="0" borderId="0"/>
    <xf numFmtId="164" fontId="1" fillId="0" borderId="0"/>
    <xf numFmtId="0" fontId="9" fillId="0" borderId="0" applyNumberFormat="0" applyFill="0" applyBorder="0" applyAlignment="0" applyProtection="0"/>
    <xf numFmtId="168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1" xfId="3" applyNumberFormat="1" applyFont="1" applyBorder="1" applyAlignment="1">
      <alignment horizontal="center" vertical="center"/>
    </xf>
    <xf numFmtId="0" fontId="3" fillId="0" borderId="1" xfId="3" applyNumberFormat="1" applyFont="1" applyBorder="1" applyAlignment="1">
      <alignment horizontal="center" vertical="center" wrapText="1"/>
    </xf>
    <xf numFmtId="0" fontId="4" fillId="0" borderId="0" xfId="3" applyNumberFormat="1" applyFont="1" applyAlignment="1">
      <alignment vertical="center"/>
    </xf>
    <xf numFmtId="0" fontId="5" fillId="0" borderId="0" xfId="4" applyNumberFormat="1" applyFont="1" applyAlignment="1">
      <alignment horizontal="center" vertical="center"/>
    </xf>
    <xf numFmtId="0" fontId="4" fillId="0" borderId="0" xfId="5" applyNumberFormat="1" applyFont="1"/>
    <xf numFmtId="0" fontId="4" fillId="0" borderId="0" xfId="3" applyNumberFormat="1" applyFont="1"/>
    <xf numFmtId="0" fontId="6" fillId="0" borderId="1" xfId="3" applyNumberFormat="1" applyFont="1" applyBorder="1" applyAlignment="1">
      <alignment horizontal="center" vertical="center"/>
    </xf>
    <xf numFmtId="1" fontId="6" fillId="0" borderId="1" xfId="3" applyNumberFormat="1" applyFont="1" applyBorder="1" applyAlignment="1">
      <alignment horizontal="center" vertical="center"/>
    </xf>
    <xf numFmtId="0" fontId="7" fillId="0" borderId="1" xfId="3" applyNumberFormat="1" applyFont="1" applyBorder="1" applyAlignment="1">
      <alignment horizontal="center" vertical="center" wrapText="1"/>
    </xf>
    <xf numFmtId="165" fontId="4" fillId="0" borderId="1" xfId="3" applyNumberFormat="1" applyFont="1" applyBorder="1" applyAlignment="1">
      <alignment vertical="center"/>
    </xf>
    <xf numFmtId="166" fontId="6" fillId="0" borderId="1" xfId="3" applyNumberFormat="1" applyFont="1" applyBorder="1" applyAlignment="1">
      <alignment horizontal="center" vertical="center"/>
    </xf>
    <xf numFmtId="167" fontId="6" fillId="0" borderId="0" xfId="4" applyNumberFormat="1" applyFont="1" applyAlignment="1">
      <alignment horizontal="center" vertical="center" wrapText="1"/>
    </xf>
    <xf numFmtId="165" fontId="4" fillId="0" borderId="0" xfId="5" applyNumberFormat="1" applyFont="1" applyAlignment="1">
      <alignment vertical="center" wrapText="1"/>
    </xf>
    <xf numFmtId="0" fontId="4" fillId="0" borderId="0" xfId="5" applyNumberFormat="1" applyFont="1" applyAlignment="1">
      <alignment vertical="center"/>
    </xf>
    <xf numFmtId="165" fontId="4" fillId="0" borderId="0" xfId="5" applyNumberFormat="1" applyFont="1" applyAlignment="1">
      <alignment horizontal="center" vertical="center"/>
    </xf>
    <xf numFmtId="165" fontId="4" fillId="0" borderId="0" xfId="5" applyNumberFormat="1" applyFont="1" applyAlignment="1">
      <alignment vertical="center"/>
    </xf>
    <xf numFmtId="166" fontId="7" fillId="0" borderId="1" xfId="1" applyNumberFormat="1" applyFont="1" applyBorder="1" applyAlignment="1">
      <alignment vertical="center"/>
    </xf>
    <xf numFmtId="165" fontId="4" fillId="0" borderId="0" xfId="2" applyNumberFormat="1" applyFont="1" applyAlignment="1">
      <alignment horizontal="center" vertical="center"/>
    </xf>
    <xf numFmtId="165" fontId="4" fillId="0" borderId="0" xfId="3" applyNumberFormat="1" applyFont="1"/>
    <xf numFmtId="0" fontId="4" fillId="2" borderId="0" xfId="3" applyNumberFormat="1" applyFont="1" applyFill="1"/>
    <xf numFmtId="0" fontId="7" fillId="0" borderId="1" xfId="3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3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/>
    <xf numFmtId="0" fontId="8" fillId="3" borderId="5" xfId="0" applyFont="1" applyFill="1" applyBorder="1" applyAlignment="1">
      <alignment horizontal="left" vertical="top" wrapText="1"/>
    </xf>
    <xf numFmtId="166" fontId="4" fillId="0" borderId="0" xfId="3" applyNumberFormat="1" applyFont="1"/>
    <xf numFmtId="166" fontId="4" fillId="0" borderId="0" xfId="5" applyNumberFormat="1" applyFont="1"/>
    <xf numFmtId="0" fontId="6" fillId="0" borderId="1" xfId="3" applyNumberFormat="1" applyFont="1" applyBorder="1" applyAlignment="1">
      <alignment horizontal="center" vertical="center"/>
    </xf>
    <xf numFmtId="0" fontId="4" fillId="0" borderId="0" xfId="3" applyNumberFormat="1" applyFont="1" applyAlignment="1">
      <alignment horizontal="right" vertical="center"/>
    </xf>
    <xf numFmtId="0" fontId="10" fillId="0" borderId="0" xfId="3" applyNumberFormat="1" applyFont="1" applyAlignment="1">
      <alignment vertical="center"/>
    </xf>
    <xf numFmtId="0" fontId="4" fillId="0" borderId="0" xfId="3" applyNumberFormat="1" applyFont="1" applyAlignment="1">
      <alignment horizontal="center" vertical="center"/>
    </xf>
    <xf numFmtId="0" fontId="4" fillId="0" borderId="0" xfId="3" quotePrefix="1" applyNumberFormat="1" applyFont="1" applyAlignment="1">
      <alignment horizontal="center" vertical="center"/>
    </xf>
    <xf numFmtId="0" fontId="4" fillId="0" borderId="0" xfId="3" applyNumberFormat="1" applyFont="1" applyAlignment="1">
      <alignment horizontal="right" vertical="top"/>
    </xf>
    <xf numFmtId="169" fontId="4" fillId="0" borderId="0" xfId="3" applyNumberFormat="1" applyFont="1" applyAlignment="1">
      <alignment horizontal="center" vertical="center"/>
    </xf>
    <xf numFmtId="169" fontId="4" fillId="0" borderId="0" xfId="3" applyNumberFormat="1" applyFont="1" applyAlignment="1">
      <alignment vertical="center"/>
    </xf>
    <xf numFmtId="165" fontId="4" fillId="0" borderId="0" xfId="3" applyNumberFormat="1" applyFont="1" applyAlignment="1">
      <alignment vertical="center"/>
    </xf>
    <xf numFmtId="170" fontId="4" fillId="0" borderId="6" xfId="0" applyNumberFormat="1" applyFont="1" applyBorder="1" applyAlignment="1">
      <alignment horizontal="center" vertical="center"/>
    </xf>
    <xf numFmtId="0" fontId="4" fillId="0" borderId="0" xfId="5" applyNumberFormat="1" applyFont="1" applyAlignment="1">
      <alignment horizontal="left"/>
    </xf>
    <xf numFmtId="0" fontId="4" fillId="0" borderId="0" xfId="3" applyNumberFormat="1" applyFont="1" applyAlignment="1">
      <alignment horizontal="left"/>
    </xf>
    <xf numFmtId="0" fontId="4" fillId="0" borderId="1" xfId="3" applyNumberFormat="1" applyFont="1" applyBorder="1" applyAlignment="1">
      <alignment vertical="center"/>
    </xf>
    <xf numFmtId="166" fontId="4" fillId="0" borderId="0" xfId="3" applyNumberFormat="1" applyFont="1" applyAlignment="1">
      <alignment horizontal="center" vertical="center"/>
    </xf>
    <xf numFmtId="166" fontId="3" fillId="0" borderId="1" xfId="7" applyNumberFormat="1" applyFont="1" applyBorder="1" applyAlignment="1">
      <alignment vertical="center"/>
    </xf>
    <xf numFmtId="166" fontId="7" fillId="0" borderId="1" xfId="7" applyNumberFormat="1" applyFont="1" applyBorder="1" applyAlignment="1">
      <alignment vertical="center"/>
    </xf>
    <xf numFmtId="166" fontId="7" fillId="4" borderId="1" xfId="7" applyNumberFormat="1" applyFont="1" applyFill="1" applyBorder="1" applyAlignment="1">
      <alignment horizontal="center" vertical="center"/>
    </xf>
    <xf numFmtId="0" fontId="4" fillId="2" borderId="0" xfId="3" applyNumberFormat="1" applyFont="1" applyFill="1" applyAlignment="1">
      <alignment vertical="center"/>
    </xf>
    <xf numFmtId="0" fontId="11" fillId="0" borderId="0" xfId="6" applyNumberFormat="1" applyFont="1" applyAlignment="1">
      <alignment vertical="center"/>
    </xf>
    <xf numFmtId="0" fontId="4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3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2" fillId="0" borderId="1" xfId="3" applyNumberFormat="1" applyFont="1" applyBorder="1" applyAlignment="1">
      <alignment horizontal="center" vertical="center"/>
    </xf>
    <xf numFmtId="0" fontId="6" fillId="0" borderId="1" xfId="3" applyNumberFormat="1" applyFont="1" applyBorder="1" applyAlignment="1">
      <alignment horizontal="center" vertical="center"/>
    </xf>
    <xf numFmtId="0" fontId="7" fillId="0" borderId="6" xfId="3" applyNumberFormat="1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vertical="center"/>
    </xf>
    <xf numFmtId="166" fontId="4" fillId="0" borderId="0" xfId="0" applyNumberFormat="1" applyFont="1"/>
    <xf numFmtId="0" fontId="2" fillId="0" borderId="6" xfId="3" applyNumberFormat="1" applyFont="1" applyBorder="1" applyAlignment="1">
      <alignment horizontal="center" vertical="center"/>
    </xf>
    <xf numFmtId="166" fontId="7" fillId="0" borderId="0" xfId="1" applyNumberFormat="1" applyFont="1" applyBorder="1" applyAlignment="1">
      <alignment vertical="center"/>
    </xf>
    <xf numFmtId="0" fontId="7" fillId="0" borderId="0" xfId="3" applyNumberFormat="1" applyFont="1" applyBorder="1" applyAlignment="1">
      <alignment horizontal="left" vertical="top" wrapText="1"/>
    </xf>
    <xf numFmtId="0" fontId="6" fillId="0" borderId="2" xfId="3" applyNumberFormat="1" applyFont="1" applyBorder="1" applyAlignment="1">
      <alignment vertical="center"/>
    </xf>
    <xf numFmtId="0" fontId="6" fillId="0" borderId="3" xfId="3" applyNumberFormat="1" applyFont="1" applyBorder="1" applyAlignment="1">
      <alignment vertical="center"/>
    </xf>
    <xf numFmtId="0" fontId="6" fillId="0" borderId="4" xfId="3" applyNumberFormat="1" applyFont="1" applyBorder="1" applyAlignment="1">
      <alignment vertical="center"/>
    </xf>
    <xf numFmtId="0" fontId="6" fillId="0" borderId="1" xfId="3" applyNumberFormat="1" applyFont="1" applyBorder="1" applyAlignment="1">
      <alignment vertical="center"/>
    </xf>
    <xf numFmtId="0" fontId="0" fillId="0" borderId="0" xfId="0" applyAlignment="1"/>
    <xf numFmtId="0" fontId="4" fillId="0" borderId="0" xfId="3" applyNumberFormat="1" applyFont="1" applyAlignment="1"/>
    <xf numFmtId="0" fontId="9" fillId="0" borderId="0" xfId="6" applyNumberFormat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1" xfId="3" applyNumberFormat="1" applyFont="1" applyBorder="1" applyAlignment="1">
      <alignment horizontal="center" vertical="center"/>
    </xf>
    <xf numFmtId="0" fontId="6" fillId="0" borderId="1" xfId="3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left" vertical="center" wrapText="1"/>
    </xf>
    <xf numFmtId="166" fontId="6" fillId="0" borderId="7" xfId="3" applyNumberFormat="1" applyFont="1" applyBorder="1" applyAlignment="1">
      <alignment horizontal="left" vertical="center" wrapText="1"/>
    </xf>
    <xf numFmtId="0" fontId="4" fillId="0" borderId="1" xfId="3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170" fontId="4" fillId="0" borderId="0" xfId="0" applyNumberFormat="1" applyFont="1" applyAlignment="1">
      <alignment horizontal="left" wrapText="1"/>
    </xf>
    <xf numFmtId="166" fontId="4" fillId="0" borderId="0" xfId="0" applyNumberFormat="1" applyFont="1" applyAlignment="1">
      <alignment horizontal="left" vertical="center" wrapText="1"/>
    </xf>
    <xf numFmtId="166" fontId="4" fillId="0" borderId="0" xfId="5" applyNumberFormat="1" applyFont="1" applyAlignment="1">
      <alignment horizontal="left" vertical="center" wrapText="1"/>
    </xf>
    <xf numFmtId="171" fontId="4" fillId="0" borderId="0" xfId="1" applyNumberFormat="1" applyFont="1" applyAlignment="1">
      <alignment horizontal="left" vertical="center" wrapText="1"/>
    </xf>
    <xf numFmtId="166" fontId="4" fillId="0" borderId="0" xfId="3" applyNumberFormat="1" applyFont="1" applyAlignment="1">
      <alignment horizontal="left" vertical="center" wrapText="1"/>
    </xf>
    <xf numFmtId="0" fontId="4" fillId="0" borderId="0" xfId="5" applyNumberFormat="1" applyFont="1" applyAlignment="1">
      <alignment horizontal="left" vertical="center" wrapText="1"/>
    </xf>
    <xf numFmtId="0" fontId="4" fillId="0" borderId="0" xfId="3" applyNumberFormat="1" applyFont="1" applyAlignment="1">
      <alignment horizontal="left" vertical="center" wrapText="1"/>
    </xf>
    <xf numFmtId="166" fontId="4" fillId="0" borderId="0" xfId="3" applyNumberFormat="1" applyFont="1" applyAlignment="1">
      <alignment vertical="center"/>
    </xf>
    <xf numFmtId="0" fontId="6" fillId="0" borderId="2" xfId="3" applyNumberFormat="1" applyFont="1" applyBorder="1" applyAlignment="1">
      <alignment horizontal="center" vertical="center"/>
    </xf>
    <xf numFmtId="0" fontId="6" fillId="0" borderId="3" xfId="3" applyNumberFormat="1" applyFont="1" applyBorder="1" applyAlignment="1">
      <alignment horizontal="center" vertical="center"/>
    </xf>
    <xf numFmtId="0" fontId="6" fillId="0" borderId="4" xfId="3" applyNumberFormat="1" applyFont="1" applyBorder="1" applyAlignment="1">
      <alignment horizontal="center" vertical="center"/>
    </xf>
    <xf numFmtId="0" fontId="4" fillId="0" borderId="0" xfId="3" applyNumberFormat="1" applyFont="1" applyAlignment="1">
      <alignment horizontal="left" vertical="top" wrapText="1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1" xfId="3" applyNumberFormat="1" applyFont="1" applyBorder="1" applyAlignment="1">
      <alignment horizontal="center" vertical="center"/>
    </xf>
    <xf numFmtId="0" fontId="2" fillId="0" borderId="2" xfId="3" applyNumberFormat="1" applyFont="1" applyBorder="1" applyAlignment="1">
      <alignment horizontal="left" vertical="center"/>
    </xf>
    <xf numFmtId="0" fontId="2" fillId="0" borderId="3" xfId="3" applyNumberFormat="1" applyFont="1" applyBorder="1" applyAlignment="1">
      <alignment horizontal="left" vertical="center"/>
    </xf>
    <xf numFmtId="0" fontId="2" fillId="0" borderId="4" xfId="3" applyNumberFormat="1" applyFont="1" applyBorder="1" applyAlignment="1">
      <alignment horizontal="left" vertical="center"/>
    </xf>
    <xf numFmtId="0" fontId="6" fillId="0" borderId="2" xfId="3" applyNumberFormat="1" applyFont="1" applyBorder="1" applyAlignment="1">
      <alignment horizontal="left" vertical="center"/>
    </xf>
    <xf numFmtId="0" fontId="6" fillId="0" borderId="3" xfId="3" applyNumberFormat="1" applyFont="1" applyBorder="1" applyAlignment="1">
      <alignment horizontal="left" vertical="center"/>
    </xf>
    <xf numFmtId="0" fontId="6" fillId="0" borderId="4" xfId="3" applyNumberFormat="1" applyFont="1" applyBorder="1" applyAlignment="1">
      <alignment horizontal="left" vertical="center"/>
    </xf>
    <xf numFmtId="0" fontId="6" fillId="0" borderId="1" xfId="3" applyNumberFormat="1" applyFont="1" applyBorder="1" applyAlignment="1">
      <alignment horizontal="left" vertical="center"/>
    </xf>
    <xf numFmtId="0" fontId="2" fillId="4" borderId="2" xfId="3" applyNumberFormat="1" applyFont="1" applyFill="1" applyBorder="1" applyAlignment="1">
      <alignment horizontal="center" vertical="center"/>
    </xf>
    <xf numFmtId="0" fontId="2" fillId="4" borderId="3" xfId="3" applyNumberFormat="1" applyFont="1" applyFill="1" applyBorder="1" applyAlignment="1">
      <alignment horizontal="center" vertical="center"/>
    </xf>
    <xf numFmtId="0" fontId="2" fillId="4" borderId="4" xfId="3" applyNumberFormat="1" applyFont="1" applyFill="1" applyBorder="1" applyAlignment="1">
      <alignment horizontal="center" vertical="center"/>
    </xf>
    <xf numFmtId="0" fontId="6" fillId="0" borderId="1" xfId="3" applyNumberFormat="1" applyFont="1" applyBorder="1" applyAlignment="1">
      <alignment horizontal="center" vertical="center"/>
    </xf>
    <xf numFmtId="0" fontId="7" fillId="0" borderId="1" xfId="3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8">
    <cellStyle name="Comma" xfId="1" builtinId="3"/>
    <cellStyle name="Comma 2 2" xfId="7" xr:uid="{7723D832-B68A-481A-97AE-822B9D06F042}"/>
    <cellStyle name="Hyperlink" xfId="6" builtinId="8"/>
    <cellStyle name="Normal" xfId="0" builtinId="0"/>
    <cellStyle name="Normal 2 17" xfId="3" xr:uid="{B1854D1A-80A0-488C-BADF-140A251A0BCC}"/>
    <cellStyle name="Normal 2 28" xfId="5" xr:uid="{DA8C95FB-25D1-489E-8A43-B878ADB59659}"/>
    <cellStyle name="Normal 2 47" xfId="4" xr:uid="{BCD76300-D218-4769-A83D-3790CD552BA6}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hul\Downloads\3100433577-RTNGIRI_ENERGY-Energy-Rev%20Suppl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nd To Respond Instructions"/>
      <sheetName val="Submit Response Instructions"/>
      <sheetName val="DV_sheet_"/>
      <sheetName val="5 Introduction,Guidelines an..."/>
      <sheetName val="6 Technical Specifications a..."/>
      <sheetName val="7 Commercial Details"/>
    </sheetNames>
    <sheetDataSet>
      <sheetData sheetId="0" refreshError="1"/>
      <sheetData sheetId="1" refreshError="1"/>
      <sheetData sheetId="2">
        <row r="1">
          <cell r="C1" t="str">
            <v>CFR - Costs and freight</v>
          </cell>
          <cell r="D1" t="str">
            <v>P001 - Immediate Payment</v>
          </cell>
          <cell r="E1" t="str">
            <v>0.05%</v>
          </cell>
          <cell r="F1" t="str">
            <v>00 - GST Nil</v>
          </cell>
          <cell r="G1" t="str">
            <v>We don't carry a compatible part/material</v>
          </cell>
        </row>
        <row r="2">
          <cell r="C2" t="str">
            <v>CIF - Costs, insurance &amp; freight</v>
          </cell>
          <cell r="D2" t="str">
            <v>P002 - Payment in 3 days from Invoice date</v>
          </cell>
          <cell r="E2" t="str">
            <v>0.12%</v>
          </cell>
          <cell r="F2" t="str">
            <v>09 - I/P 5% GST ND</v>
          </cell>
          <cell r="G2" t="str">
            <v>We don't supply at the requested quantity</v>
          </cell>
        </row>
        <row r="3">
          <cell r="C3" t="str">
            <v>CIP - Carriage and insurance paid to</v>
          </cell>
          <cell r="D3" t="str">
            <v>P003 - Payment in 7 days from Invoice date</v>
          </cell>
          <cell r="E3" t="str">
            <v>0.18%</v>
          </cell>
          <cell r="F3" t="str">
            <v>10 - I/P 12% GST_ND</v>
          </cell>
          <cell r="G3" t="str">
            <v>Discontinued Item</v>
          </cell>
        </row>
        <row r="4">
          <cell r="C4" t="str">
            <v>COL - Collect</v>
          </cell>
          <cell r="D4" t="str">
            <v>P004 - Payment in 10 days from Invoice date</v>
          </cell>
          <cell r="E4" t="str">
            <v>0.28%</v>
          </cell>
          <cell r="F4" t="str">
            <v>11 - I/P 18% GST_ND</v>
          </cell>
          <cell r="G4" t="str">
            <v>We are currently at full capacity</v>
          </cell>
        </row>
        <row r="5">
          <cell r="C5" t="str">
            <v>CPT - Carriage paid to</v>
          </cell>
          <cell r="D5" t="str">
            <v>P005 - Payment in 15 days from Invoice date</v>
          </cell>
          <cell r="E5" t="str">
            <v>0%</v>
          </cell>
          <cell r="F5" t="str">
            <v>12 - I/P 28% GST_ND</v>
          </cell>
          <cell r="G5" t="str">
            <v>Missing information / not enough information provided</v>
          </cell>
        </row>
        <row r="6">
          <cell r="C6" t="str">
            <v>DAF - Delivered at frontier</v>
          </cell>
          <cell r="D6" t="str">
            <v>P006 - Payment in 21 days from Invoice date</v>
          </cell>
          <cell r="F6" t="str">
            <v>13 - I/P GST 5% (2.5%CGST + 2.5%SGST)_Ded</v>
          </cell>
          <cell r="G6" t="str">
            <v>Other</v>
          </cell>
        </row>
        <row r="7">
          <cell r="C7" t="str">
            <v>DAP - Delivery at Place</v>
          </cell>
          <cell r="D7" t="str">
            <v>P007 - Payment in 30 days from Invoice date</v>
          </cell>
          <cell r="F7" t="str">
            <v>14 - I/P GST 5% (2.5%CGST + 2.5%SGST)_RCM</v>
          </cell>
        </row>
        <row r="8">
          <cell r="C8" t="str">
            <v>DAT - Delivery at Terminal</v>
          </cell>
          <cell r="D8" t="str">
            <v>P008 - Payment in 35 days from Invoice date</v>
          </cell>
          <cell r="F8" t="str">
            <v>15 - I/P GST 5% (2.5%CGST +2.5%UGST)_Ded</v>
          </cell>
        </row>
        <row r="9">
          <cell r="C9" t="str">
            <v>DDP - Delivered Duty Paid</v>
          </cell>
          <cell r="D9" t="str">
            <v>P009 - Payment in 45 days from Invoice date</v>
          </cell>
          <cell r="F9" t="str">
            <v>16 - I/P GST 5% (2.5%CGST + 2.5%UGST)_RCM</v>
          </cell>
        </row>
        <row r="10">
          <cell r="C10" t="str">
            <v>DDU - Delivered Duty Unpaid</v>
          </cell>
          <cell r="D10" t="str">
            <v>P010 - Payment in 60 days from Invoice date</v>
          </cell>
          <cell r="F10" t="str">
            <v>17 - I/P GST 5% (IGST)_Ded</v>
          </cell>
        </row>
        <row r="11">
          <cell r="C11" t="str">
            <v>DEQ - Delivered ex quay (duty paid)</v>
          </cell>
          <cell r="D11" t="str">
            <v>P011 - Payment in 90 days from Invoice date</v>
          </cell>
          <cell r="F11" t="str">
            <v>18 - /P GST 5% (IGST)_RCM</v>
          </cell>
        </row>
        <row r="12">
          <cell r="C12" t="str">
            <v>DES - Delivered ex ship</v>
          </cell>
          <cell r="D12" t="str">
            <v>P012 - Payment in 180 days from Invoice date</v>
          </cell>
          <cell r="F12" t="str">
            <v>70 - I/P GST 5% (GST + SGST)_RCM_ND</v>
          </cell>
        </row>
        <row r="13">
          <cell r="C13" t="str">
            <v>EW1 - Ex-Works Freight PAID</v>
          </cell>
          <cell r="D13" t="str">
            <v>P013 - 100% Against delivery of material and acceptance</v>
          </cell>
          <cell r="F13" t="str">
            <v>71 - I/P GST 5% (IGST)_RCM_ND</v>
          </cell>
        </row>
        <row r="14">
          <cell r="C14" t="str">
            <v>EW2 - Ex-Works Freight TO PAY</v>
          </cell>
          <cell r="D14" t="str">
            <v>P014 - Payment in 7 days from GRN date</v>
          </cell>
          <cell r="F14" t="str">
            <v>19 - I/P GST 12% (6%CGST+ 6%SGST)_Ded</v>
          </cell>
        </row>
        <row r="15">
          <cell r="C15" t="str">
            <v>EW3 - Ex- Works TO PAY(JSW Truck)</v>
          </cell>
          <cell r="D15" t="str">
            <v>P015 - Payment in 15 days from GRN date</v>
          </cell>
          <cell r="F15" t="str">
            <v>20 - I/P GST 12% (6%CGST +6%SGST)_RCM</v>
          </cell>
        </row>
        <row r="16">
          <cell r="C16" t="str">
            <v>EW4 - FRT INCLUSIVE-STK TRANSFER</v>
          </cell>
          <cell r="D16" t="str">
            <v>P016 - Payment in 21 days from GRN date</v>
          </cell>
          <cell r="F16" t="str">
            <v>21 - I/P GST 12% (6%CGST + 6%UGST)_Ded</v>
          </cell>
        </row>
        <row r="17">
          <cell r="C17" t="str">
            <v>EX1 - C Form Ex Factory</v>
          </cell>
          <cell r="D17" t="str">
            <v>P017 - Payment in 30 days from GRN date</v>
          </cell>
          <cell r="F17" t="str">
            <v>22 - I/P GST 12% (6%CGST + 6%UGST)_RCM</v>
          </cell>
        </row>
        <row r="18">
          <cell r="C18" t="str">
            <v>EX2 - EX Works with CST- Spec. Price</v>
          </cell>
          <cell r="D18" t="str">
            <v>P018 - Payment in 45 days from GRN date</v>
          </cell>
          <cell r="F18" t="str">
            <v>23 - I/P GST 12% (IGST)_Ded</v>
          </cell>
        </row>
        <row r="19">
          <cell r="C19" t="str">
            <v>EXD - Ex Depot</v>
          </cell>
          <cell r="D19" t="str">
            <v>P019 - Payment in 60 days from GRN date</v>
          </cell>
          <cell r="F19" t="str">
            <v>24 - I/P GST 12% (IGST)_RCM</v>
          </cell>
        </row>
        <row r="20">
          <cell r="C20" t="str">
            <v>EXW - Ex - Works NA</v>
          </cell>
          <cell r="D20" t="str">
            <v>P020 - Payment in 90 days from GRN date</v>
          </cell>
          <cell r="F20" t="str">
            <v>72 - I/P GST 12% (GST + SGST)_RCM_ND</v>
          </cell>
        </row>
        <row r="21">
          <cell r="C21" t="str">
            <v>FAS - Free Alongside Ship</v>
          </cell>
          <cell r="D21" t="str">
            <v>P021 - Payment in 120 days from GRN date</v>
          </cell>
          <cell r="F21" t="str">
            <v>73 - I/P GST 12% (IGST)_RCM_ND</v>
          </cell>
        </row>
        <row r="22">
          <cell r="C22" t="str">
            <v>FBT - FOR Bellary transporter Godown</v>
          </cell>
          <cell r="D22" t="str">
            <v>P022 - Payment in 10th of every month on submis of bill</v>
          </cell>
          <cell r="F22" t="str">
            <v>25 - I/P GST 18% ( 9%CGST + 9%SGST)_Ded</v>
          </cell>
        </row>
        <row r="23">
          <cell r="C23" t="str">
            <v>FCA - Free Carrier</v>
          </cell>
          <cell r="D23" t="str">
            <v>P023 - 100% Against Completion of Work</v>
          </cell>
          <cell r="F23" t="str">
            <v>26 - I/P GST 18% (9%CGST +9% SGST)_RCM</v>
          </cell>
        </row>
        <row r="24">
          <cell r="C24" t="str">
            <v>FH - Free house</v>
          </cell>
          <cell r="D24" t="str">
            <v>P024 - Payable immediately against SRN(Against RA Bill)</v>
          </cell>
          <cell r="F24" t="str">
            <v>27 - I/P GST 18% (9%CGST + 9%UGST)_Ded</v>
          </cell>
        </row>
        <row r="25">
          <cell r="C25" t="str">
            <v>FHT - FOR Hospet transporter Godown</v>
          </cell>
          <cell r="D25" t="str">
            <v>P025 - Payable in 7 days from SRN Date(Against RA Bill)</v>
          </cell>
          <cell r="F25" t="str">
            <v>28 - I/P GST 18% (9%CGST + 9%UGST)_RCM</v>
          </cell>
        </row>
        <row r="26">
          <cell r="C26" t="str">
            <v>FIR - Prepaid (Included in Price)</v>
          </cell>
          <cell r="D26" t="str">
            <v>P026 -Payable in 10 days from SRN Date(Against RA Bill)</v>
          </cell>
          <cell r="F26" t="str">
            <v>29 - I/P GST 18% (IGST)_Ded</v>
          </cell>
        </row>
        <row r="27">
          <cell r="C27" t="str">
            <v>FKT - FOR Kurnool Transporter Godown</v>
          </cell>
          <cell r="D27" t="str">
            <v>P027 -Payable in 15 days from SRN Date(Against RA Bill)</v>
          </cell>
          <cell r="F27" t="str">
            <v>30 - I/P GST 18% (IGST)_RCM</v>
          </cell>
        </row>
        <row r="28">
          <cell r="C28" t="str">
            <v>FNG - FOR Nandyal JSW Cement Guest H</v>
          </cell>
          <cell r="D28" t="str">
            <v>P028-Payable in 20 days from SRN Date(Against RA Bill)</v>
          </cell>
          <cell r="F28" t="str">
            <v>74 - I/P GST 18% (GST + SGST)_RCM_ND</v>
          </cell>
        </row>
        <row r="29">
          <cell r="C29" t="str">
            <v>FNT - FOR Nandyal Transporter Godown</v>
          </cell>
          <cell r="D29" t="str">
            <v>P029-Payable in 21 days from SRN Date(Against RA Bill)</v>
          </cell>
          <cell r="F29" t="str">
            <v>75 - I/P GST 18% (IGST)_RCM_ND</v>
          </cell>
        </row>
        <row r="30">
          <cell r="C30" t="str">
            <v>FO1 - FOR with CST- Spec. Price</v>
          </cell>
          <cell r="D30" t="str">
            <v>P030-Payable in 30 days from SRN Date(Against RA Bill)</v>
          </cell>
          <cell r="F30" t="str">
            <v>31 - I/P GST 28% (14%CGST + 14%SGST)_Ded</v>
          </cell>
        </row>
        <row r="31">
          <cell r="C31" t="str">
            <v>FO2 - C Form FOR</v>
          </cell>
          <cell r="D31" t="str">
            <v>P031-100% Payment every 10th of month on subm of bill</v>
          </cell>
          <cell r="F31" t="str">
            <v>32 - I/P GST 28% (14%CGST + 14%SGST)_RCM</v>
          </cell>
        </row>
        <row r="32">
          <cell r="C32" t="str">
            <v>FOB - Free on board</v>
          </cell>
          <cell r="D32" t="str">
            <v>P032-50% After 6 months,Balance 50%</v>
          </cell>
          <cell r="F32" t="str">
            <v>33 - I/P GST 28% (14%CGST + 14%UGST)_Ded</v>
          </cell>
        </row>
        <row r="33">
          <cell r="C33" t="str">
            <v>FOR - Free on Road / Rail</v>
          </cell>
          <cell r="D33" t="str">
            <v>P033-95% immediate,5%on cerf by usr</v>
          </cell>
          <cell r="F33" t="str">
            <v>34 - I/P GST 28% (14%CGST + 14%UGST)_RCM</v>
          </cell>
        </row>
        <row r="34">
          <cell r="C34" t="str">
            <v>FOT - Free on Trade</v>
          </cell>
          <cell r="D34" t="str">
            <v>P034-As per Note</v>
          </cell>
          <cell r="F34" t="str">
            <v>35 - I/P GST 28% (IGST)_Ded</v>
          </cell>
        </row>
        <row r="35">
          <cell r="C35" t="str">
            <v>FTG - FOR Toranagallu.</v>
          </cell>
          <cell r="D35" t="str">
            <v>P035-100% against Proforma invoice</v>
          </cell>
          <cell r="F35" t="str">
            <v>36 - I/P GST 28% (IGST)_RCM</v>
          </cell>
        </row>
        <row r="36">
          <cell r="C36" t="str">
            <v>FZS - For JSWCL Site</v>
          </cell>
          <cell r="D36" t="str">
            <v>P036-50% ag Prof inv &amp; Bal 50%ag GR</v>
          </cell>
          <cell r="F36" t="str">
            <v>76 - I/P GST 28% (GST + SGST)_RCM_ND</v>
          </cell>
        </row>
        <row r="37">
          <cell r="C37" t="str">
            <v>PBT - To-Pay Bellary transport Godow</v>
          </cell>
          <cell r="D37" t="str">
            <v>P037-100% After RCPT upon Certification by Admin dept</v>
          </cell>
          <cell r="F37" t="str">
            <v>77 - I/P GST 28% (IGST)_RCM_ND</v>
          </cell>
        </row>
        <row r="38">
          <cell r="C38" t="str">
            <v>PHT - To-Pay Hospet transport Godown</v>
          </cell>
          <cell r="D38" t="str">
            <v>P038-100% Against Monthly Running Bills</v>
          </cell>
          <cell r="F38" t="str">
            <v>42 - I/P GST + CESS on Car 28%+ 1% (IGST)</v>
          </cell>
        </row>
        <row r="39">
          <cell r="C39" t="str">
            <v>PJS - To - Pay JSWCL Site</v>
          </cell>
          <cell r="D39" t="str">
            <v>P039-10% Adv, 80% Ag LC, 5% Ag PAT, 5% Ag FAT</v>
          </cell>
          <cell r="F39" t="str">
            <v>43 - I/P GST + CESS on Car 28%+ 3% (IGST)</v>
          </cell>
        </row>
        <row r="40">
          <cell r="C40" t="str">
            <v>PNT - To - Pay Nandyal Transporter G</v>
          </cell>
          <cell r="D40" t="str">
            <v>P040-100% Advance along with Order</v>
          </cell>
          <cell r="F40" t="str">
            <v>44 - I/P GST + CESS on Car 28%+ 15% (IGST)</v>
          </cell>
        </row>
        <row r="41">
          <cell r="C41" t="str">
            <v>PPD - Prepaid</v>
          </cell>
          <cell r="D41" t="str">
            <v>P041-100% against proforma invoice &amp; Proof of despatch</v>
          </cell>
          <cell r="F41" t="str">
            <v>45 - I/P GST + CESS on Car 28%+ 1% (CGST+SGST)</v>
          </cell>
        </row>
        <row r="42">
          <cell r="C42" t="str">
            <v>UN - Not Free</v>
          </cell>
          <cell r="D42" t="str">
            <v>P042-10% AD.AG.ABG, 80% AG.DEL,10% AG.PBG</v>
          </cell>
          <cell r="F42" t="str">
            <v>46 - I/P GST + CESS on Car 28%+ 3% (CGST+SGST)</v>
          </cell>
        </row>
        <row r="43">
          <cell r="C43" t="str">
            <v>ZEX - Salem Ex-Works Freight</v>
          </cell>
          <cell r="D43" t="str">
            <v>P043-100% Payment within 30 days</v>
          </cell>
          <cell r="F43" t="str">
            <v>47 - I/P GST + CESS on Car 28%+ 15% (CGST+SGST)</v>
          </cell>
        </row>
        <row r="44">
          <cell r="C44" t="str">
            <v>ZFR - Salem FOR Freight</v>
          </cell>
          <cell r="D44" t="str">
            <v>P044-90% against delivery and 10% against PBG</v>
          </cell>
          <cell r="F44" t="str">
            <v>80 - I/P 5% (CGST + SGST)_ND</v>
          </cell>
        </row>
        <row r="45">
          <cell r="D45" t="str">
            <v>P045-100 CS AG DO (CAD) D/P</v>
          </cell>
          <cell r="F45" t="str">
            <v>81 - I/P 12% (CGST + SGST)_ND</v>
          </cell>
        </row>
        <row r="46">
          <cell r="D46" t="str">
            <v>P046-100%on Cash against document(CAD)/Sight draft</v>
          </cell>
          <cell r="F46" t="str">
            <v>82 - I/P 18% (CGST + SGST)_ND</v>
          </cell>
        </row>
        <row r="47">
          <cell r="D47" t="str">
            <v>P047-100% Advance</v>
          </cell>
          <cell r="F47" t="str">
            <v>83 - I/P 28% (CGST + SGST)_ND</v>
          </cell>
        </row>
        <row r="48">
          <cell r="D48" t="str">
            <v>P048-80%API , balance 20% after Receipt of material</v>
          </cell>
          <cell r="F48" t="str">
            <v>37 - I/P GST 5% (IGST)_Import</v>
          </cell>
        </row>
        <row r="49">
          <cell r="D49" t="str">
            <v>P049-Payment within 7 days</v>
          </cell>
          <cell r="F49" t="str">
            <v>38 - I/P GST 12% (IGST)_Import</v>
          </cell>
        </row>
        <row r="50">
          <cell r="D50" t="str">
            <v>P050-20% TT advance, 80% TT one week before shipment</v>
          </cell>
          <cell r="F50" t="str">
            <v>39 - I/P GST 18% (IGST)_Import</v>
          </cell>
        </row>
        <row r="51">
          <cell r="D51" t="str">
            <v>P051-90% against PI &amp; 10% after Receipt of material</v>
          </cell>
          <cell r="F51" t="str">
            <v>40 - I/P GST 28% (IGST)_Import</v>
          </cell>
        </row>
        <row r="52">
          <cell r="D52" t="str">
            <v>P052-100% within 30days of receipt of material at site</v>
          </cell>
        </row>
        <row r="53">
          <cell r="D53" t="str">
            <v>P053-90% within 30 days and balance 10% against PBG</v>
          </cell>
        </row>
        <row r="54">
          <cell r="D54" t="str">
            <v>P054-100% against 30 days LC from the date of BOE</v>
          </cell>
        </row>
        <row r="55">
          <cell r="D55" t="str">
            <v>P055-70% against Performa invoice , balance in 30 days</v>
          </cell>
        </row>
        <row r="56">
          <cell r="D56" t="str">
            <v>P056-40% Advance, Balance 60% Against Proforma Invoice</v>
          </cell>
        </row>
        <row r="57">
          <cell r="D57" t="str">
            <v>P057-10% adv ag BG, bal with in 15 days after receipt</v>
          </cell>
        </row>
        <row r="58">
          <cell r="D58" t="str">
            <v>P058-15%advance AG.BG. 85% ag.delivery</v>
          </cell>
        </row>
        <row r="59">
          <cell r="D59" t="str">
            <v>P059-100% against PI /Exchange of material</v>
          </cell>
        </row>
        <row r="60">
          <cell r="D60" t="str">
            <v>P060-10%adv against ABG &amp; bal 90% against per.Inv</v>
          </cell>
        </row>
        <row r="61">
          <cell r="D61" t="str">
            <v>P061-75%ag PI bal 25%ag perform. after 3mths of install</v>
          </cell>
        </row>
        <row r="62">
          <cell r="D62" t="str">
            <v>P062-25%PI,25% ag del.bal in 60days/comsng.ref.sup.note</v>
          </cell>
        </row>
        <row r="63">
          <cell r="D63" t="str">
            <v>P063-90% against PI/PF 10% against PBG</v>
          </cell>
        </row>
        <row r="64">
          <cell r="D64" t="str">
            <v>P064-100% Against quaterly bills</v>
          </cell>
        </row>
        <row r="65">
          <cell r="D65" t="str">
            <v>P065-10%ADV. AG.BG.80% AGA.PI/PD/ 10%AG.PBG 12</v>
          </cell>
        </row>
        <row r="66">
          <cell r="D66" t="str">
            <v>P066-90% within 30 days of receipt, 10% against PPG</v>
          </cell>
        </row>
        <row r="67">
          <cell r="D67" t="str">
            <v>P067-100% against 45 days LC from the date of BOE</v>
          </cell>
        </row>
        <row r="68">
          <cell r="D68" t="str">
            <v>P068-100% against 60 days LC from the date of invoice</v>
          </cell>
        </row>
        <row r="69">
          <cell r="D69" t="str">
            <v>P069-100% against 90 days LC from the date of invoice</v>
          </cell>
        </row>
        <row r="70">
          <cell r="D70" t="str">
            <v>P070-100% against 180 days LC from BOE date with 10%PBG</v>
          </cell>
        </row>
        <row r="71">
          <cell r="D71" t="str">
            <v>P071-100% Against monthly Running Bills</v>
          </cell>
        </row>
        <row r="72">
          <cell r="D72" t="str">
            <v>P072-90% Against PI &amp; 10% against installation &amp; Comm</v>
          </cell>
        </row>
        <row r="73">
          <cell r="D73" t="str">
            <v>P073-30%Adv  Ag ABG, 60% Ag. API bal 10% after Comm</v>
          </cell>
        </row>
        <row r="74">
          <cell r="D74" t="str">
            <v>P074-40% PI, 40% Supply &amp; balance 20% after completion</v>
          </cell>
        </row>
        <row r="75">
          <cell r="D75" t="str">
            <v>P075-10% on Drawing, Aprox 80% PI &amp; 10% after Comms</v>
          </cell>
        </row>
        <row r="76">
          <cell r="D76" t="str">
            <v>P076-30% ABG, 60% 15 day from recipt Balance 10% PBG</v>
          </cell>
        </row>
        <row r="77">
          <cell r="D77" t="str">
            <v>P077-30% API, 60% Against delivery 30 days &amp; 10% COMMS</v>
          </cell>
        </row>
        <row r="78">
          <cell r="D78" t="str">
            <v>P078-Payment in 15 days of inv subj to Recpt&amp;acceptance</v>
          </cell>
        </row>
        <row r="79">
          <cell r="D79" t="str">
            <v>P079-Payment in 30 days of inv subj to Recpt&amp;acceptance</v>
          </cell>
        </row>
        <row r="80">
          <cell r="D80" t="str">
            <v>P080-Payment in 7 days of inv subj to Recpt&amp;acceptance</v>
          </cell>
        </row>
        <row r="81">
          <cell r="D81" t="str">
            <v>P081-20% Ag ABG, 70% Ag PI, balance 10% within 10 days</v>
          </cell>
        </row>
        <row r="82">
          <cell r="D82" t="str">
            <v>P082-50% Advance Against ABG &amp; Balance 50% Against PI</v>
          </cell>
        </row>
        <row r="83">
          <cell r="D83" t="str">
            <v>P083-70% API Bal in 15 days after Receipt of Material</v>
          </cell>
        </row>
        <row r="84">
          <cell r="D84" t="str">
            <v>P084-95% against RA, 5% after completion within 60 days</v>
          </cell>
        </row>
        <row r="85">
          <cell r="D85" t="str">
            <v>P085-25% advance against ABG &amp; balance 75% against API</v>
          </cell>
        </row>
        <row r="86">
          <cell r="D86" t="str">
            <v>P086-100% Immediate after receipt of material at site</v>
          </cell>
        </row>
        <row r="87">
          <cell r="D87" t="str">
            <v>P087-100% after Inspection before dispatch</v>
          </cell>
        </row>
        <row r="88">
          <cell r="D88" t="str">
            <v>P088-10% Ad Ag BG &amp; 90% w/i 30 days from recpt &amp; accept</v>
          </cell>
        </row>
        <row r="89">
          <cell r="D89" t="str">
            <v>P089-20% Ad Ag BG &amp; 80% w/i 30 days from recpt &amp; accept</v>
          </cell>
        </row>
        <row r="90">
          <cell r="D90" t="str">
            <v>P090-10% Ad Ag BG &amp; 90% w/i 15 days from recpt &amp; accept</v>
          </cell>
        </row>
        <row r="91">
          <cell r="D91" t="str">
            <v>P091-20% Ad Ag BG &amp; 80% w/i 15 days from recpt &amp; accept</v>
          </cell>
        </row>
        <row r="92">
          <cell r="D92" t="str">
            <v>P092-Payment in 21 days of inv subj to Recpt&amp;acceptance</v>
          </cell>
        </row>
        <row r="93">
          <cell r="D93" t="str">
            <v>P093-90% w/i 30days from recp/accep &amp; 10 after install.</v>
          </cell>
        </row>
        <row r="94">
          <cell r="D94" t="str">
            <v>P094-90% w/i 15days from recp/accep &amp; 10 after install.</v>
          </cell>
        </row>
        <row r="95">
          <cell r="D95" t="str">
            <v>P095-Pymnt in 30 days from recp/acc &amp;Ag BG of 10% basic</v>
          </cell>
        </row>
        <row r="96">
          <cell r="D96" t="str">
            <v>P096-Pymnt in 15 days from recp/acc &amp;Ag BG of 10% basic</v>
          </cell>
        </row>
        <row r="97">
          <cell r="D97" t="str">
            <v>P097-95% Cash agst doc bal 5% aft Cmpl of prfm.</v>
          </cell>
        </row>
        <row r="98">
          <cell r="D98" t="str">
            <v>P098-30%Adv  Ag ABG 70% API</v>
          </cell>
        </row>
        <row r="99">
          <cell r="D99" t="str">
            <v>P099-20% Agst Drawing Approval, 80% Agst PI.</v>
          </cell>
        </row>
        <row r="100">
          <cell r="D100" t="str">
            <v>P100-75% ag PI, 25% within 30 days</v>
          </cell>
        </row>
        <row r="101">
          <cell r="D101" t="str">
            <v>P101-75% ag PI, 25% within 30 days after GRN</v>
          </cell>
        </row>
        <row r="102">
          <cell r="D102" t="str">
            <v>P102-20% CBG + 80% API</v>
          </cell>
        </row>
        <row r="103">
          <cell r="D103" t="str">
            <v>P103-50% adv ag PI &amp; 50%+ tax &amp; duties</v>
          </cell>
        </row>
        <row r="104">
          <cell r="D104" t="str">
            <v>P104-30%Adv against ABG&amp;70%Taxes after receipt of mtrl</v>
          </cell>
        </row>
        <row r="105">
          <cell r="D105" t="str">
            <v>P105-85% against Proforma,balance with in 15days</v>
          </cell>
        </row>
        <row r="106">
          <cell r="D106" t="str">
            <v>P106-95%+Tax A/g RA within 15 Days &amp; Bal after 3 Month</v>
          </cell>
        </row>
        <row r="107">
          <cell r="D107" t="str">
            <v>P107-95%+Tax A/g RA within 15 Days &amp; Bal after 6 Month</v>
          </cell>
        </row>
        <row r="108">
          <cell r="D108" t="str">
            <v>P108-95%+Tax A/g RA within 15 Days &amp; Bal after 12 Month</v>
          </cell>
        </row>
        <row r="109">
          <cell r="D109" t="str">
            <v>P109-90%+Tax A/g RA within 15 Days &amp; Bal 12 Mth A/g PBG</v>
          </cell>
        </row>
        <row r="110">
          <cell r="D110" t="str">
            <v>P110-PAYMENT IN 7 DAYS FROM DATE OF RECEIPT OF MATERIAL</v>
          </cell>
        </row>
        <row r="111">
          <cell r="D111" t="str">
            <v>P111-PAYMENT IN 15 DAYS FROM DT. OF RECEIPT OF MATERIAL</v>
          </cell>
        </row>
        <row r="112">
          <cell r="D112" t="str">
            <v>P112-PAYMENT IN 21 DAYS FROM DT. OF RECEIPT OF MATERIAL</v>
          </cell>
        </row>
        <row r="113">
          <cell r="D113" t="str">
            <v>P113-PAYMENT IN 30 DAYS FROM DT. OF RECEIPT OF MATERIAL</v>
          </cell>
        </row>
        <row r="114">
          <cell r="D114" t="str">
            <v>P114-PAYMENT IN 45 DAYS FROM DT. OF RECEIPT OF MATERIAL</v>
          </cell>
        </row>
        <row r="115">
          <cell r="D115" t="str">
            <v>P115-PAYMENT IN 60 DAYS FROM DT. OF RECEIPT OF MATERIAL</v>
          </cell>
        </row>
        <row r="116">
          <cell r="D116" t="str">
            <v>P116-PAYMENT IN 90 DAYS FROM DT. OF RECEIPT OF MATERIAL</v>
          </cell>
        </row>
        <row r="117">
          <cell r="D117" t="str">
            <v>P117-PAYMENT IN 120 DAYS FROM DT.OF RECEIPT OF MATERIAL</v>
          </cell>
        </row>
        <row r="118">
          <cell r="D118" t="str">
            <v>P118-90%+100%Tax in 30 (D),Retention10% till Completion</v>
          </cell>
        </row>
        <row r="119">
          <cell r="D119" t="str">
            <v>P119-2% 10, Net 30days</v>
          </cell>
        </row>
        <row r="120">
          <cell r="D120" t="str">
            <v>P120-1% 10, Net 30days</v>
          </cell>
        </row>
        <row r="121">
          <cell r="D121" t="str">
            <v>P121-CIA-50 %; 50% NET 30</v>
          </cell>
        </row>
        <row r="122">
          <cell r="D122" t="str">
            <v>P122-CIA-25%, Net 30-75%</v>
          </cell>
        </row>
        <row r="123">
          <cell r="D123" t="str">
            <v>P123-NET 10</v>
          </cell>
        </row>
        <row r="124">
          <cell r="D124" t="str">
            <v>P124-50% CIA, 50% ON COMP</v>
          </cell>
        </row>
        <row r="125">
          <cell r="D125" t="str">
            <v>P125-NET 5</v>
          </cell>
        </row>
        <row r="126">
          <cell r="D126" t="str">
            <v>P126-CIA-50%, Net 10-50%</v>
          </cell>
        </row>
        <row r="127">
          <cell r="D127" t="str">
            <v>P127-50% payment in advance and 50% in 10 days.</v>
          </cell>
        </row>
        <row r="128">
          <cell r="D128" t="str">
            <v>P128-1/2% 10 Net 30</v>
          </cell>
        </row>
        <row r="129">
          <cell r="D129" t="str">
            <v>P130-10%on Drawing App,85% agt del,5%PBG</v>
          </cell>
        </row>
        <row r="130">
          <cell r="D130" t="str">
            <v>P131-Paymt shall released within 15days, 5% against PBG</v>
          </cell>
        </row>
        <row r="131">
          <cell r="D131" t="str">
            <v>P132-25% adv 70% within 15 days , 5% against PBG</v>
          </cell>
        </row>
        <row r="132">
          <cell r="D132" t="str">
            <v>P133-100% against ABG</v>
          </cell>
        </row>
        <row r="133">
          <cell r="D133" t="str">
            <v>P134-100% against exchange of Documents</v>
          </cell>
        </row>
        <row r="134">
          <cell r="D134" t="str">
            <v>P135-100% Against Completion of Work with in 30d/credit</v>
          </cell>
        </row>
        <row r="135">
          <cell r="D135" t="str">
            <v>P136-Net 30 Days from Inv Date/Rel of Pipe for shipment</v>
          </cell>
        </row>
        <row r="136">
          <cell r="D136" t="str">
            <v>P137-Due upon Receipt of Invoice</v>
          </cell>
        </row>
        <row r="137">
          <cell r="D137" t="str">
            <v>P138-Credit Card</v>
          </cell>
        </row>
        <row r="138">
          <cell r="D138" t="str">
            <v>P139-90%+Tax A/g RA within 30 Days,Bal 10%Suc.com ofPBG</v>
          </cell>
        </row>
        <row r="139">
          <cell r="D139" t="str">
            <v>P140-95%+Tax A/g RA within 30 Days,Bal 5%Suc.com ofPBG</v>
          </cell>
        </row>
        <row r="140">
          <cell r="D140" t="str">
            <v>P141-90% against shipping docs,Bal10% against FAC&amp;PBG</v>
          </cell>
        </row>
        <row r="141">
          <cell r="D141" t="str">
            <v>P147-50% ADV ag ABG 50% ag Inv in 30D</v>
          </cell>
        </row>
        <row r="142">
          <cell r="D142" t="str">
            <v>P148-10% AdvABG 85%RA bill  20 D 70%30D30%5%RTBG</v>
          </cell>
        </row>
        <row r="143">
          <cell r="D143" t="str">
            <v>P149-90% within 30days agstRA bills,10%RT DEF Liab</v>
          </cell>
        </row>
        <row r="144">
          <cell r="D144" t="str">
            <v>P150-10% adv ag ABG, 80% in 15 days ag RA, 10% ag PBG</v>
          </cell>
        </row>
        <row r="145">
          <cell r="D145" t="str">
            <v>P151-100% of PO 60% RA bill  20 D 40%RA bill 30 D</v>
          </cell>
        </row>
        <row r="146">
          <cell r="D146" t="str">
            <v>P152-90% on CAD, balance 10 % with in 3 PC// PBG / Del</v>
          </cell>
        </row>
        <row r="147">
          <cell r="D147" t="str">
            <v>P153-90% in 30 Days agReceiptMat, balanc,10%PBG</v>
          </cell>
        </row>
        <row r="148">
          <cell r="D148" t="str">
            <v>P154-10% Adv. 80% 30 days Credit 10% PBG</v>
          </cell>
        </row>
        <row r="149">
          <cell r="D149" t="str">
            <v>P500-95% immediate,5% on certified by user department</v>
          </cell>
        </row>
        <row r="150">
          <cell r="D150" t="str">
            <v>P527-100% Against wire transfer</v>
          </cell>
        </row>
        <row r="151">
          <cell r="D151" t="str">
            <v>P529-50%Adv.along with order&amp;Bal 50%  A.P.I</v>
          </cell>
        </row>
        <row r="152">
          <cell r="D152" t="str">
            <v>P545-100% Against despatch doc through letter of credit</v>
          </cell>
        </row>
        <row r="153">
          <cell r="D153" t="str">
            <v>P551-100% on COD basis</v>
          </cell>
        </row>
        <row r="154">
          <cell r="D154" t="str">
            <v>P552-100% Advance as per delivery schedule</v>
          </cell>
        </row>
        <row r="155">
          <cell r="D155" t="str">
            <v>P555-100% Against 30 days LC from the date of invoice</v>
          </cell>
        </row>
        <row r="156">
          <cell r="D156" t="str">
            <v>P557-100% By irrevocable LC at sight</v>
          </cell>
        </row>
        <row r="157">
          <cell r="D157" t="str">
            <v>P558-100% LC/advance</v>
          </cell>
        </row>
        <row r="158">
          <cell r="D158" t="str">
            <v>P559-180 days usance LC against BOL</v>
          </cell>
        </row>
        <row r="159">
          <cell r="D159" t="str">
            <v>P560-Cash Against Document - CAD</v>
          </cell>
        </row>
        <row r="160">
          <cell r="D160" t="str">
            <v>P561-10% against drawing Appr &amp; 90% against PI</v>
          </cell>
        </row>
        <row r="161">
          <cell r="D161" t="str">
            <v>P562-50%Advance, 50%After Successful completion of work</v>
          </cell>
        </row>
        <row r="162">
          <cell r="D162" t="str">
            <v>P563-15% Advance ABG &amp; 85% Against PI</v>
          </cell>
        </row>
        <row r="163">
          <cell r="D163" t="str">
            <v>P564-50%-Supply,40%-I&amp;C,10%- within 30 days</v>
          </cell>
        </row>
        <row r="164">
          <cell r="D164" t="str">
            <v>P565-25%Advance alongwith order,75% Against PI</v>
          </cell>
        </row>
        <row r="165">
          <cell r="D165" t="str">
            <v>P566-10%adv,ABG,10% agt drg.app,70%PI,bal10%PBG</v>
          </cell>
        </row>
        <row r="166">
          <cell r="D166" t="str">
            <v>P567-40% Adv.agt ABG, 60% API</v>
          </cell>
        </row>
        <row r="167">
          <cell r="D167" t="str">
            <v>P568-100%AGT PROFORMA INVOICE,10% AGT PBG</v>
          </cell>
        </row>
        <row r="168">
          <cell r="D168" t="str">
            <v>P569-15%Adv agt G.A Drg App,85% Agt PI</v>
          </cell>
        </row>
        <row r="169">
          <cell r="D169" t="str">
            <v>P570-20%Adv,70%API,Bal 10% within 30 days</v>
          </cell>
        </row>
        <row r="170">
          <cell r="D170" t="str">
            <v>P571-90%within 90 Days frm Inv dt10% AG PBG</v>
          </cell>
        </row>
        <row r="171">
          <cell r="D171" t="str">
            <v>P572-100%within 30 Days -D/A(Through Bank)</v>
          </cell>
        </row>
        <row r="172">
          <cell r="D172" t="str">
            <v>P573-10%Adv agst ABG,80%API,10%successful comm</v>
          </cell>
        </row>
        <row r="173">
          <cell r="D173" t="str">
            <v>P574-30%Adv along with PO, 70% agst PI</v>
          </cell>
        </row>
        <row r="174">
          <cell r="D174" t="str">
            <v>P575-30%Adv agt ABG&amp;70%Taxes aft. receipt of mtrl,5%PBG</v>
          </cell>
        </row>
        <row r="175">
          <cell r="D175" t="str">
            <v>P576-20%Adv ABG,80% against PI</v>
          </cell>
        </row>
        <row r="176">
          <cell r="D176" t="str">
            <v>P577-50% Advance,50% Receipt of Mat. 30days</v>
          </cell>
        </row>
        <row r="177">
          <cell r="D177" t="str">
            <v>P578-40% Against PI, 60% agt 30days</v>
          </cell>
        </row>
        <row r="178">
          <cell r="D178" t="str">
            <v>P579-20%Adv, 80% agt disp doc proof</v>
          </cell>
        </row>
        <row r="179">
          <cell r="D179" t="str">
            <v>P580-10%Adv,80% -90days credit,10%Suc. comm</v>
          </cell>
        </row>
        <row r="180">
          <cell r="D180" t="str">
            <v>P581-90%CAD,10% against completion of work</v>
          </cell>
        </row>
        <row r="181">
          <cell r="D181" t="str">
            <v>P582-30days credit alongwith 10%PBG</v>
          </cell>
        </row>
        <row r="182">
          <cell r="D182" t="str">
            <v>P583-30% against PI, balance 30 days credit</v>
          </cell>
        </row>
        <row r="183">
          <cell r="D183" t="str">
            <v>P584-95% A/g RA within 30Days &amp; Bal after 3 Month</v>
          </cell>
        </row>
        <row r="184">
          <cell r="D184" t="str">
            <v>P585-95% A/g RA within 30Days &amp; Bal after 6 Month</v>
          </cell>
        </row>
        <row r="185">
          <cell r="D185" t="str">
            <v>P586-95% within 30 days of receipt, 5% against PBG</v>
          </cell>
        </row>
        <row r="186">
          <cell r="D186" t="str">
            <v>P587-95% A/g RA within 30Days &amp; Bal after 12Month</v>
          </cell>
        </row>
        <row r="187">
          <cell r="D187" t="str">
            <v>P588-100% against dispatch Document through Bank</v>
          </cell>
        </row>
        <row r="188">
          <cell r="D188" t="str">
            <v>P589-50% Advance Against CG &amp; 50% Against API</v>
          </cell>
        </row>
        <row r="189">
          <cell r="D189" t="str">
            <v>P590-90% within 30 days &amp; bal 10% agst CG</v>
          </cell>
        </row>
        <row r="190">
          <cell r="D190" t="str">
            <v>P591-10%Advance alongwith PO, 90%PI</v>
          </cell>
        </row>
        <row r="191">
          <cell r="D191" t="str">
            <v>P592-20% Advance, 80% API</v>
          </cell>
        </row>
        <row r="192">
          <cell r="D192" t="str">
            <v>P593-30% Ag.ABG,65% agt. PI,5%PBG</v>
          </cell>
        </row>
        <row r="193">
          <cell r="D193" t="str">
            <v>P594-10%Adv,10%D&amp;E,40%Prf,30%+100%T&amp;D,10%PBG</v>
          </cell>
        </row>
        <row r="194">
          <cell r="D194" t="str">
            <v>P595-20% Ad Ag BG &amp; 80% W/i 10 days from recpt &amp; accept</v>
          </cell>
        </row>
        <row r="195">
          <cell r="D195" t="str">
            <v>P596-100% within 30days agst monthly certified RA bills</v>
          </cell>
        </row>
        <row r="196">
          <cell r="D196" t="str">
            <v>P700-Balance 20% within 30days of receipt of material</v>
          </cell>
        </row>
        <row r="197">
          <cell r="D197" t="str">
            <v>P701-20% ADV &amp; 80% AGAINST COMPLETION</v>
          </cell>
        </row>
        <row r="198">
          <cell r="D198" t="str">
            <v>P702-25% ADV &amp; 75% AGAINST COMPLETION</v>
          </cell>
        </row>
        <row r="199">
          <cell r="D199" t="str">
            <v>P703-15% ABG, 75% PROOF OF DESPATCH &amp; 10% PBG</v>
          </cell>
        </row>
        <row r="200">
          <cell r="D200" t="str">
            <v>P704-10%ABG,80%30DAYCredit,5%PAT,5%FAT</v>
          </cell>
        </row>
        <row r="201">
          <cell r="D201" t="str">
            <v>P705-ABG60%30DAY10%Er10%Com10%PG</v>
          </cell>
        </row>
        <row r="202">
          <cell r="D202" t="str">
            <v>P706-15%Adv ABG,75% insp,10% PBG</v>
          </cell>
        </row>
        <row r="203">
          <cell r="D203" t="str">
            <v>P707-20%AdvABG,70%agt supMat,10%Suc.com ofPBG</v>
          </cell>
        </row>
        <row r="204">
          <cell r="D204" t="str">
            <v>P708-85%+100% taxes API,15%  agt Receipt Mat</v>
          </cell>
        </row>
        <row r="205">
          <cell r="D205" t="str">
            <v>P709-30%ABG,70%Agt Receipt of Mat</v>
          </cell>
        </row>
        <row r="206">
          <cell r="D206" t="str">
            <v>P710-60%Advance,40% at del. time</v>
          </cell>
        </row>
        <row r="207">
          <cell r="D207" t="str">
            <v>P711-50% ag del./ 50% ag inst.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fqconfiance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fqconfiance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A83A-C82D-4CCF-A4B8-474838E74BCB}">
  <sheetPr>
    <tabColor theme="2"/>
  </sheetPr>
  <dimension ref="A2:Q31"/>
  <sheetViews>
    <sheetView zoomScale="115" zoomScaleNormal="115" zoomScaleSheetLayoutView="115" workbookViewId="0">
      <selection activeCell="E5" sqref="E5"/>
    </sheetView>
  </sheetViews>
  <sheetFormatPr defaultColWidth="5.7109375" defaultRowHeight="12.75" x14ac:dyDescent="0.25"/>
  <cols>
    <col min="1" max="1" width="5.85546875" style="3" bestFit="1" customWidth="1"/>
    <col min="2" max="2" width="11.5703125" style="3" customWidth="1"/>
    <col min="3" max="3" width="12.5703125" style="3" bestFit="1" customWidth="1"/>
    <col min="4" max="4" width="21.42578125" style="3" customWidth="1"/>
    <col min="5" max="5" width="36.42578125" style="3" customWidth="1"/>
    <col min="6" max="6" width="7.5703125" style="3" customWidth="1"/>
    <col min="7" max="7" width="6.7109375" style="3" bestFit="1" customWidth="1"/>
    <col min="8" max="8" width="11.42578125" style="3" bestFit="1" customWidth="1"/>
    <col min="9" max="9" width="11.140625" style="3" bestFit="1" customWidth="1"/>
    <col min="10" max="10" width="11.7109375" style="3" customWidth="1"/>
    <col min="11" max="11" width="12.85546875" style="3" bestFit="1" customWidth="1"/>
    <col min="12" max="12" width="15.140625" style="3" bestFit="1" customWidth="1"/>
    <col min="13" max="13" width="13.7109375" style="3" bestFit="1" customWidth="1"/>
    <col min="14" max="14" width="11.140625" style="3" bestFit="1" customWidth="1"/>
    <col min="15" max="16384" width="5.7109375" style="3"/>
  </cols>
  <sheetData>
    <row r="2" spans="1:17" ht="20.100000000000001" customHeight="1" x14ac:dyDescent="0.25">
      <c r="A2" s="33" t="s">
        <v>30</v>
      </c>
      <c r="B2" s="34" t="s">
        <v>68</v>
      </c>
      <c r="G2" s="35" t="s">
        <v>31</v>
      </c>
      <c r="H2" s="34" t="s">
        <v>32</v>
      </c>
      <c r="I2" s="36" t="s">
        <v>106</v>
      </c>
    </row>
    <row r="3" spans="1:17" ht="20.100000000000001" customHeight="1" x14ac:dyDescent="0.25">
      <c r="A3" s="37" t="s">
        <v>33</v>
      </c>
      <c r="B3" s="92"/>
      <c r="C3" s="92"/>
      <c r="D3" s="92"/>
      <c r="G3" s="35" t="s">
        <v>31</v>
      </c>
      <c r="H3" s="34" t="s">
        <v>34</v>
      </c>
      <c r="I3" s="38">
        <v>46205</v>
      </c>
      <c r="J3" s="39"/>
      <c r="L3" s="40"/>
      <c r="M3" s="40"/>
    </row>
    <row r="4" spans="1:17" ht="20.100000000000001" customHeight="1" x14ac:dyDescent="0.25">
      <c r="A4" s="33"/>
      <c r="B4" s="92"/>
      <c r="C4" s="92"/>
      <c r="D4" s="92"/>
      <c r="G4" s="35" t="s">
        <v>31</v>
      </c>
      <c r="H4" s="34" t="s">
        <v>35</v>
      </c>
      <c r="I4" s="38">
        <f>I3+30</f>
        <v>46235</v>
      </c>
      <c r="J4" s="39"/>
    </row>
    <row r="5" spans="1:17" ht="20.100000000000001" customHeight="1" x14ac:dyDescent="0.25">
      <c r="A5" s="33"/>
      <c r="B5" s="92"/>
      <c r="C5" s="92"/>
      <c r="D5" s="92"/>
      <c r="G5" s="35" t="s">
        <v>31</v>
      </c>
      <c r="H5" s="34" t="s">
        <v>36</v>
      </c>
      <c r="I5" s="35" t="s">
        <v>37</v>
      </c>
    </row>
    <row r="6" spans="1:17" ht="20.100000000000001" customHeight="1" x14ac:dyDescent="0.25">
      <c r="A6" s="33" t="s">
        <v>38</v>
      </c>
      <c r="B6" s="34" t="s">
        <v>39</v>
      </c>
      <c r="G6" s="35"/>
      <c r="H6" s="34" t="s">
        <v>40</v>
      </c>
      <c r="I6" s="3">
        <v>9560730175</v>
      </c>
    </row>
    <row r="7" spans="1:17" ht="20.100000000000001" customHeight="1" x14ac:dyDescent="0.25">
      <c r="A7" s="33" t="s">
        <v>41</v>
      </c>
      <c r="B7" s="34" t="s">
        <v>105</v>
      </c>
      <c r="H7" s="34" t="s">
        <v>42</v>
      </c>
      <c r="I7" s="71" t="s">
        <v>43</v>
      </c>
    </row>
    <row r="8" spans="1:17" ht="20.100000000000001" customHeight="1" x14ac:dyDescent="0.25">
      <c r="A8" s="33" t="s">
        <v>44</v>
      </c>
      <c r="B8" s="3" t="s">
        <v>45</v>
      </c>
      <c r="C8" s="34" t="s">
        <v>104</v>
      </c>
      <c r="H8" s="34" t="s">
        <v>46</v>
      </c>
      <c r="I8" s="3" t="s">
        <v>47</v>
      </c>
    </row>
    <row r="10" spans="1:17" ht="20.100000000000001" customHeight="1" x14ac:dyDescent="0.2">
      <c r="A10" s="57" t="s">
        <v>0</v>
      </c>
      <c r="B10" s="57" t="s">
        <v>1</v>
      </c>
      <c r="C10" s="57" t="s">
        <v>2</v>
      </c>
      <c r="D10" s="57" t="s">
        <v>102</v>
      </c>
      <c r="E10" s="2" t="s">
        <v>103</v>
      </c>
      <c r="F10" s="2" t="s">
        <v>48</v>
      </c>
      <c r="G10" s="2" t="s">
        <v>49</v>
      </c>
      <c r="H10" s="57" t="s">
        <v>7</v>
      </c>
      <c r="I10" s="57" t="s">
        <v>8</v>
      </c>
      <c r="J10" s="57" t="s">
        <v>50</v>
      </c>
      <c r="K10" s="62" t="s">
        <v>28</v>
      </c>
      <c r="L10" s="59" t="s">
        <v>94</v>
      </c>
      <c r="M10" s="51" t="s">
        <v>95</v>
      </c>
      <c r="N10" s="74" t="s">
        <v>96</v>
      </c>
      <c r="O10" s="5"/>
      <c r="P10" s="14"/>
    </row>
    <row r="11" spans="1:17" ht="17.25" customHeight="1" x14ac:dyDescent="0.2">
      <c r="A11" s="26">
        <v>1</v>
      </c>
      <c r="B11" s="44"/>
      <c r="C11" s="25"/>
      <c r="D11" s="72" t="s">
        <v>87</v>
      </c>
      <c r="E11" s="72" t="s">
        <v>88</v>
      </c>
      <c r="F11" s="72" t="s">
        <v>89</v>
      </c>
      <c r="G11" s="73">
        <v>1</v>
      </c>
      <c r="H11" s="11">
        <f>1.4*K11</f>
        <v>7056</v>
      </c>
      <c r="I11" s="11">
        <f>H11*G11</f>
        <v>7056</v>
      </c>
      <c r="J11" s="60"/>
      <c r="K11" s="60">
        <v>5040</v>
      </c>
      <c r="L11" s="60">
        <v>5040</v>
      </c>
      <c r="M11" s="31">
        <f>L11-(L11*25%)</f>
        <v>3780</v>
      </c>
      <c r="N11" s="31">
        <v>7056</v>
      </c>
      <c r="O11" s="45"/>
      <c r="P11" s="14"/>
      <c r="Q11" s="14"/>
    </row>
    <row r="12" spans="1:17" ht="17.25" customHeight="1" x14ac:dyDescent="0.2">
      <c r="A12" s="26">
        <f>A11+1</f>
        <v>2</v>
      </c>
      <c r="B12" s="44"/>
      <c r="C12" s="25"/>
      <c r="D12" s="72" t="s">
        <v>90</v>
      </c>
      <c r="E12" s="72" t="s">
        <v>90</v>
      </c>
      <c r="F12" s="72" t="s">
        <v>89</v>
      </c>
      <c r="G12" s="73">
        <v>1</v>
      </c>
      <c r="H12" s="11">
        <f t="shared" ref="H12:H14" si="0">1.4*K12</f>
        <v>79800</v>
      </c>
      <c r="I12" s="11">
        <f t="shared" ref="I12:I14" si="1">H12*G12</f>
        <v>79800</v>
      </c>
      <c r="J12" s="61"/>
      <c r="K12" s="61">
        <v>57000</v>
      </c>
      <c r="L12" s="28"/>
      <c r="M12" s="31"/>
      <c r="N12" s="5">
        <v>79800</v>
      </c>
      <c r="O12" s="45"/>
      <c r="P12" s="14"/>
      <c r="Q12" s="14"/>
    </row>
    <row r="13" spans="1:17" ht="17.25" customHeight="1" x14ac:dyDescent="0.2">
      <c r="A13" s="26">
        <f t="shared" ref="A13:A18" si="2">A12+1</f>
        <v>3</v>
      </c>
      <c r="B13" s="44"/>
      <c r="C13" s="25"/>
      <c r="D13" s="72" t="s">
        <v>91</v>
      </c>
      <c r="E13" s="72" t="s">
        <v>91</v>
      </c>
      <c r="F13" s="72" t="s">
        <v>89</v>
      </c>
      <c r="G13" s="73">
        <v>1</v>
      </c>
      <c r="H13" s="11">
        <f t="shared" si="0"/>
        <v>2043999.9999999998</v>
      </c>
      <c r="I13" s="11">
        <f t="shared" si="1"/>
        <v>2043999.9999999998</v>
      </c>
      <c r="J13" s="61"/>
      <c r="K13" s="6">
        <v>1460000</v>
      </c>
      <c r="L13" s="28"/>
      <c r="M13" s="31"/>
      <c r="N13" s="5">
        <v>2044000</v>
      </c>
      <c r="O13" s="45"/>
      <c r="P13" s="14"/>
      <c r="Q13" s="14"/>
    </row>
    <row r="14" spans="1:17" ht="17.25" customHeight="1" x14ac:dyDescent="0.2">
      <c r="A14" s="26">
        <f t="shared" si="2"/>
        <v>4</v>
      </c>
      <c r="B14" s="44"/>
      <c r="C14" s="25"/>
      <c r="D14" s="72" t="s">
        <v>92</v>
      </c>
      <c r="E14" s="72" t="s">
        <v>92</v>
      </c>
      <c r="F14" s="72" t="s">
        <v>89</v>
      </c>
      <c r="G14" s="73">
        <v>1</v>
      </c>
      <c r="H14" s="11">
        <f t="shared" si="0"/>
        <v>1680</v>
      </c>
      <c r="I14" s="11">
        <f t="shared" si="1"/>
        <v>1680</v>
      </c>
      <c r="J14" s="61"/>
      <c r="K14" s="61">
        <v>1200</v>
      </c>
      <c r="L14" s="28"/>
      <c r="M14" s="5"/>
      <c r="N14" s="5">
        <v>1680</v>
      </c>
      <c r="O14" s="45"/>
      <c r="P14" s="14"/>
      <c r="Q14" s="14"/>
    </row>
    <row r="15" spans="1:17" ht="20.100000000000001" customHeight="1" x14ac:dyDescent="0.25">
      <c r="A15" s="26">
        <f t="shared" si="2"/>
        <v>5</v>
      </c>
      <c r="B15" s="93" t="s">
        <v>9</v>
      </c>
      <c r="C15" s="94"/>
      <c r="D15" s="94"/>
      <c r="E15" s="94"/>
      <c r="F15" s="94"/>
      <c r="G15" s="94"/>
      <c r="H15" s="95"/>
      <c r="I15" s="46">
        <f>SUM(I11:I14)</f>
        <v>2132536</v>
      </c>
      <c r="J15" s="47"/>
      <c r="L15" s="18"/>
      <c r="M15" s="40"/>
    </row>
    <row r="16" spans="1:17" ht="20.100000000000001" customHeight="1" x14ac:dyDescent="0.25">
      <c r="A16" s="26">
        <f t="shared" si="2"/>
        <v>6</v>
      </c>
      <c r="B16" s="96" t="s">
        <v>51</v>
      </c>
      <c r="C16" s="96"/>
      <c r="D16" s="96"/>
      <c r="E16" s="96"/>
      <c r="F16" s="96"/>
      <c r="G16" s="96"/>
      <c r="H16" s="96"/>
      <c r="I16" s="46">
        <v>0</v>
      </c>
      <c r="J16" s="48" t="s">
        <v>52</v>
      </c>
      <c r="L16" s="18"/>
      <c r="M16" s="49"/>
      <c r="N16" s="49"/>
      <c r="O16" s="49"/>
      <c r="P16" s="49"/>
    </row>
    <row r="17" spans="1:16" ht="20.100000000000001" customHeight="1" x14ac:dyDescent="0.25">
      <c r="A17" s="26">
        <f t="shared" si="2"/>
        <v>7</v>
      </c>
      <c r="B17" s="96" t="s">
        <v>53</v>
      </c>
      <c r="C17" s="96"/>
      <c r="D17" s="96"/>
      <c r="E17" s="96"/>
      <c r="F17" s="96"/>
      <c r="G17" s="96"/>
      <c r="H17" s="96"/>
      <c r="I17" s="46">
        <f>(I15+I16)*18%</f>
        <v>383856.48</v>
      </c>
      <c r="J17" s="47"/>
      <c r="L17" s="18"/>
      <c r="M17" s="49"/>
      <c r="N17" s="49"/>
      <c r="O17" s="49"/>
      <c r="P17" s="49"/>
    </row>
    <row r="18" spans="1:16" ht="20.100000000000001" customHeight="1" x14ac:dyDescent="0.25">
      <c r="A18" s="26">
        <f t="shared" si="2"/>
        <v>8</v>
      </c>
      <c r="B18" s="96" t="s">
        <v>11</v>
      </c>
      <c r="C18" s="96"/>
      <c r="D18" s="96"/>
      <c r="E18" s="96"/>
      <c r="F18" s="96"/>
      <c r="G18" s="96"/>
      <c r="H18" s="96"/>
      <c r="I18" s="46">
        <f>SUM(I15:I17)</f>
        <v>2516392.48</v>
      </c>
      <c r="J18" s="47"/>
      <c r="M18" s="49"/>
      <c r="N18" s="49"/>
      <c r="O18" s="49"/>
      <c r="P18" s="49"/>
    </row>
    <row r="19" spans="1:16" x14ac:dyDescent="0.25">
      <c r="A19" s="89"/>
      <c r="B19" s="90"/>
      <c r="C19" s="90"/>
      <c r="D19" s="90"/>
      <c r="E19" s="90"/>
      <c r="F19" s="90"/>
      <c r="G19" s="90"/>
      <c r="H19" s="90"/>
      <c r="I19" s="90"/>
      <c r="J19" s="91"/>
      <c r="M19" s="49"/>
      <c r="N19" s="49"/>
      <c r="O19" s="49"/>
      <c r="P19" s="49"/>
    </row>
    <row r="20" spans="1:16" x14ac:dyDescent="0.25">
      <c r="A20" s="97" t="s">
        <v>54</v>
      </c>
      <c r="B20" s="98"/>
      <c r="C20" s="98"/>
      <c r="D20" s="98"/>
      <c r="E20" s="98"/>
      <c r="F20" s="98"/>
      <c r="G20" s="98"/>
      <c r="H20" s="98"/>
      <c r="I20" s="98"/>
      <c r="J20" s="99"/>
      <c r="M20" s="49"/>
      <c r="N20" s="49"/>
      <c r="O20" s="49"/>
      <c r="P20" s="49"/>
    </row>
    <row r="21" spans="1:16" ht="20.100000000000001" customHeight="1" x14ac:dyDescent="0.25">
      <c r="A21" s="58">
        <v>1</v>
      </c>
      <c r="B21" s="100" t="s">
        <v>55</v>
      </c>
      <c r="C21" s="101"/>
      <c r="D21" s="101"/>
      <c r="E21" s="101"/>
      <c r="F21" s="101"/>
      <c r="G21" s="101"/>
      <c r="H21" s="101"/>
      <c r="I21" s="101"/>
      <c r="J21" s="102"/>
      <c r="L21" s="18"/>
      <c r="M21" s="40"/>
    </row>
    <row r="22" spans="1:16" ht="20.100000000000001" customHeight="1" x14ac:dyDescent="0.25">
      <c r="A22" s="58">
        <f t="shared" ref="A22:A23" si="3">A21+1</f>
        <v>2</v>
      </c>
      <c r="B22" s="103" t="s">
        <v>56</v>
      </c>
      <c r="C22" s="103"/>
      <c r="D22" s="103"/>
      <c r="E22" s="103"/>
      <c r="F22" s="104" t="s">
        <v>107</v>
      </c>
      <c r="G22" s="105"/>
      <c r="H22" s="105"/>
      <c r="I22" s="105"/>
      <c r="J22" s="106"/>
      <c r="L22" s="18"/>
      <c r="M22" s="49"/>
      <c r="N22" s="49"/>
      <c r="O22" s="49"/>
      <c r="P22" s="49"/>
    </row>
    <row r="23" spans="1:16" ht="20.100000000000001" customHeight="1" x14ac:dyDescent="0.25">
      <c r="A23" s="58">
        <f t="shared" si="3"/>
        <v>3</v>
      </c>
      <c r="B23" s="100" t="s">
        <v>57</v>
      </c>
      <c r="C23" s="102"/>
      <c r="D23" s="104" t="s">
        <v>58</v>
      </c>
      <c r="E23" s="105"/>
      <c r="F23" s="105"/>
      <c r="G23" s="105"/>
      <c r="H23" s="105"/>
      <c r="I23" s="105"/>
      <c r="J23" s="106"/>
      <c r="L23" s="18"/>
      <c r="M23" s="49"/>
      <c r="N23" s="49"/>
      <c r="O23" s="49"/>
      <c r="P23" s="49"/>
    </row>
    <row r="24" spans="1:16" ht="20.100000000000001" customHeight="1" x14ac:dyDescent="0.25">
      <c r="A24" s="58">
        <f t="shared" ref="A24:A27" si="4">A15+1</f>
        <v>6</v>
      </c>
      <c r="B24" s="100" t="s">
        <v>59</v>
      </c>
      <c r="C24" s="101"/>
      <c r="D24" s="101"/>
      <c r="E24" s="101"/>
      <c r="F24" s="101"/>
      <c r="G24" s="101"/>
      <c r="H24" s="101"/>
      <c r="I24" s="101"/>
      <c r="J24" s="102"/>
      <c r="M24" s="49"/>
      <c r="N24" s="49"/>
      <c r="O24" s="49"/>
      <c r="P24" s="49"/>
    </row>
    <row r="25" spans="1:16" ht="20.100000000000001" customHeight="1" x14ac:dyDescent="0.25">
      <c r="A25" s="58">
        <f t="shared" si="4"/>
        <v>7</v>
      </c>
      <c r="B25" s="100" t="s">
        <v>60</v>
      </c>
      <c r="C25" s="101"/>
      <c r="D25" s="101"/>
      <c r="E25" s="101"/>
      <c r="F25" s="101"/>
      <c r="G25" s="101"/>
      <c r="H25" s="101"/>
      <c r="I25" s="101"/>
      <c r="J25" s="102"/>
      <c r="M25" s="49"/>
      <c r="N25" s="49"/>
      <c r="O25" s="49"/>
      <c r="P25" s="49"/>
    </row>
    <row r="26" spans="1:16" ht="20.100000000000001" customHeight="1" x14ac:dyDescent="0.25">
      <c r="A26" s="58">
        <f t="shared" si="4"/>
        <v>8</v>
      </c>
      <c r="B26" s="100" t="s">
        <v>61</v>
      </c>
      <c r="C26" s="101"/>
      <c r="D26" s="101"/>
      <c r="E26" s="101"/>
      <c r="F26" s="101"/>
      <c r="G26" s="101"/>
      <c r="H26" s="101"/>
      <c r="I26" s="101"/>
      <c r="J26" s="102"/>
      <c r="M26" s="49"/>
      <c r="N26" s="49"/>
      <c r="O26" s="49"/>
      <c r="P26" s="49"/>
    </row>
    <row r="27" spans="1:16" ht="20.100000000000001" customHeight="1" x14ac:dyDescent="0.25">
      <c r="A27" s="58">
        <f t="shared" si="4"/>
        <v>9</v>
      </c>
      <c r="B27" s="100" t="s">
        <v>62</v>
      </c>
      <c r="C27" s="101"/>
      <c r="D27" s="101"/>
      <c r="E27" s="101"/>
      <c r="F27" s="101"/>
      <c r="G27" s="101"/>
      <c r="H27" s="101"/>
      <c r="I27" s="101"/>
      <c r="J27" s="102"/>
      <c r="M27" s="49"/>
      <c r="N27" s="49"/>
      <c r="O27" s="49"/>
      <c r="P27" s="49"/>
    </row>
    <row r="28" spans="1:16" ht="20.100000000000001" customHeight="1" x14ac:dyDescent="0.25">
      <c r="A28" s="58">
        <v>8</v>
      </c>
      <c r="B28" s="100" t="s">
        <v>63</v>
      </c>
      <c r="C28" s="101"/>
      <c r="D28" s="101"/>
      <c r="E28" s="101"/>
      <c r="F28" s="101"/>
      <c r="G28" s="101"/>
      <c r="H28" s="101"/>
      <c r="I28" s="101"/>
      <c r="J28" s="102"/>
      <c r="M28" s="49"/>
      <c r="N28" s="49"/>
      <c r="O28" s="49"/>
      <c r="P28" s="49"/>
    </row>
    <row r="29" spans="1:16" ht="20.100000000000001" customHeight="1" x14ac:dyDescent="0.25">
      <c r="A29" s="58">
        <v>9</v>
      </c>
      <c r="B29" s="100" t="s">
        <v>64</v>
      </c>
      <c r="C29" s="101"/>
      <c r="D29" s="101"/>
      <c r="E29" s="101"/>
      <c r="F29" s="101"/>
      <c r="G29" s="101"/>
      <c r="H29" s="101"/>
      <c r="I29" s="101"/>
      <c r="J29" s="102"/>
      <c r="M29" s="49"/>
      <c r="N29" s="49"/>
      <c r="O29" s="49"/>
      <c r="P29" s="49"/>
    </row>
    <row r="30" spans="1:16" ht="20.100000000000001" customHeight="1" x14ac:dyDescent="0.25">
      <c r="A30" s="58">
        <v>10</v>
      </c>
      <c r="B30" s="100" t="s">
        <v>65</v>
      </c>
      <c r="C30" s="101"/>
      <c r="D30" s="101"/>
      <c r="E30" s="101"/>
      <c r="F30" s="101"/>
      <c r="G30" s="101"/>
      <c r="H30" s="101"/>
      <c r="I30" s="101"/>
      <c r="J30" s="102"/>
      <c r="M30" s="49"/>
      <c r="N30" s="49"/>
      <c r="O30" s="49"/>
      <c r="P30" s="49"/>
    </row>
    <row r="31" spans="1:16" ht="20.100000000000001" customHeight="1" x14ac:dyDescent="0.25">
      <c r="A31" s="89"/>
      <c r="B31" s="90"/>
      <c r="C31" s="90"/>
      <c r="D31" s="90"/>
      <c r="E31" s="90"/>
      <c r="F31" s="90"/>
      <c r="G31" s="90"/>
      <c r="H31" s="90"/>
      <c r="I31" s="90"/>
      <c r="J31" s="91"/>
      <c r="M31" s="49"/>
      <c r="N31" s="49"/>
      <c r="O31" s="49"/>
      <c r="P31" s="49"/>
    </row>
  </sheetData>
  <mergeCells count="20">
    <mergeCell ref="B30:J30"/>
    <mergeCell ref="A31:J31"/>
    <mergeCell ref="B24:J24"/>
    <mergeCell ref="B25:J25"/>
    <mergeCell ref="B26:J26"/>
    <mergeCell ref="B27:J27"/>
    <mergeCell ref="B28:J28"/>
    <mergeCell ref="B29:J29"/>
    <mergeCell ref="A20:J20"/>
    <mergeCell ref="B21:J21"/>
    <mergeCell ref="B22:E22"/>
    <mergeCell ref="F22:J22"/>
    <mergeCell ref="B23:C23"/>
    <mergeCell ref="D23:J23"/>
    <mergeCell ref="A19:J19"/>
    <mergeCell ref="B3:D5"/>
    <mergeCell ref="B15:H15"/>
    <mergeCell ref="B16:H16"/>
    <mergeCell ref="B17:H17"/>
    <mergeCell ref="B18:H18"/>
  </mergeCells>
  <conditionalFormatting sqref="E11:E14">
    <cfRule type="duplicateValues" dxfId="1" priority="1"/>
  </conditionalFormatting>
  <dataValidations count="1">
    <dataValidation type="decimal" operator="greaterThanOrEqual" allowBlank="1" showInputMessage="1" showErrorMessage="1" errorTitle="Range Validation Failed" error="You can only enter values greater than or equal to 1.00 in this cell." sqref="G11:G14" xr:uid="{4F245A69-A528-437B-ABCA-F282EB539B82}">
      <formula1>1</formula1>
    </dataValidation>
  </dataValidations>
  <hyperlinks>
    <hyperlink ref="I7" r:id="rId1" xr:uid="{7AA34899-77A9-4D74-B6BC-FF17C23A1FB9}"/>
  </hyperlinks>
  <printOptions horizontalCentered="1"/>
  <pageMargins left="0.23622047244094491" right="0.23622047244094491" top="1.1417322834645669" bottom="1.1417322834645669" header="0.11811023622047245" footer="0.51181102362204722"/>
  <pageSetup scale="98" orientation="landscape" horizontalDpi="4294967292" r:id="rId2"/>
  <headerFooter>
    <oddHeader>&amp;C&amp;G</oddHeader>
    <oddFooter xml:space="preserve">&amp;LEMAIL: INFO@CONFIANCE.IN&amp;C 
Address: RZ-15, Shankar Park, West, Sagarpur, New Delhi-110046, India
&amp;RContact No. +91 95607 30175 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11B3-7318-4112-A36F-6A456CFC8FF7}">
  <sheetPr>
    <tabColor theme="2"/>
  </sheetPr>
  <dimension ref="A2:R33"/>
  <sheetViews>
    <sheetView zoomScale="115" zoomScaleNormal="115" zoomScaleSheetLayoutView="115" workbookViewId="0">
      <selection activeCell="L3" sqref="L3"/>
    </sheetView>
  </sheetViews>
  <sheetFormatPr defaultColWidth="5.7109375" defaultRowHeight="12.75" x14ac:dyDescent="0.25"/>
  <cols>
    <col min="1" max="1" width="5.85546875" style="3" bestFit="1" customWidth="1"/>
    <col min="2" max="2" width="11.5703125" style="3" customWidth="1"/>
    <col min="3" max="3" width="12.5703125" style="3" bestFit="1" customWidth="1"/>
    <col min="4" max="4" width="21.42578125" style="3" customWidth="1"/>
    <col min="5" max="5" width="41" style="3" customWidth="1"/>
    <col min="6" max="6" width="5.7109375" style="3"/>
    <col min="7" max="7" width="6.7109375" style="3" bestFit="1" customWidth="1"/>
    <col min="8" max="8" width="11.42578125" style="3" bestFit="1" customWidth="1"/>
    <col min="9" max="9" width="11.140625" style="3" bestFit="1" customWidth="1"/>
    <col min="10" max="10" width="11.7109375" style="3" customWidth="1"/>
    <col min="11" max="11" width="12.85546875" style="3" bestFit="1" customWidth="1"/>
    <col min="12" max="12" width="33.140625" style="3" customWidth="1"/>
    <col min="13" max="13" width="15.140625" style="3" bestFit="1" customWidth="1"/>
    <col min="14" max="14" width="13.7109375" style="3" bestFit="1" customWidth="1"/>
    <col min="15" max="15" width="15.5703125" style="3" customWidth="1"/>
    <col min="16" max="16384" width="5.7109375" style="3"/>
  </cols>
  <sheetData>
    <row r="2" spans="1:18" ht="20.100000000000001" customHeight="1" x14ac:dyDescent="0.25">
      <c r="A2" s="33" t="s">
        <v>30</v>
      </c>
      <c r="B2" s="34" t="s">
        <v>68</v>
      </c>
      <c r="G2" s="35" t="s">
        <v>31</v>
      </c>
      <c r="H2" s="34" t="s">
        <v>32</v>
      </c>
      <c r="I2" s="36" t="s">
        <v>69</v>
      </c>
    </row>
    <row r="3" spans="1:18" ht="20.100000000000001" customHeight="1" x14ac:dyDescent="0.25">
      <c r="A3" s="37" t="s">
        <v>33</v>
      </c>
      <c r="B3" s="92"/>
      <c r="C3" s="92"/>
      <c r="D3" s="92"/>
      <c r="G3" s="35" t="s">
        <v>31</v>
      </c>
      <c r="H3" s="34" t="s">
        <v>34</v>
      </c>
      <c r="I3" s="38">
        <v>46184</v>
      </c>
      <c r="J3" s="39"/>
      <c r="M3" s="40"/>
      <c r="N3" s="40"/>
    </row>
    <row r="4" spans="1:18" ht="20.100000000000001" customHeight="1" x14ac:dyDescent="0.25">
      <c r="A4" s="33"/>
      <c r="B4" s="92"/>
      <c r="C4" s="92"/>
      <c r="D4" s="92"/>
      <c r="G4" s="35" t="s">
        <v>31</v>
      </c>
      <c r="H4" s="34" t="s">
        <v>35</v>
      </c>
      <c r="I4" s="38">
        <f>I3+30</f>
        <v>46214</v>
      </c>
      <c r="J4" s="39"/>
    </row>
    <row r="5" spans="1:18" ht="20.100000000000001" customHeight="1" x14ac:dyDescent="0.25">
      <c r="A5" s="33"/>
      <c r="B5" s="92"/>
      <c r="C5" s="92"/>
      <c r="D5" s="92"/>
      <c r="G5" s="35" t="s">
        <v>31</v>
      </c>
      <c r="H5" s="34" t="s">
        <v>36</v>
      </c>
      <c r="I5" s="35" t="s">
        <v>37</v>
      </c>
    </row>
    <row r="6" spans="1:18" ht="20.100000000000001" customHeight="1" x14ac:dyDescent="0.25">
      <c r="A6" s="33" t="s">
        <v>38</v>
      </c>
      <c r="B6" s="34" t="s">
        <v>39</v>
      </c>
      <c r="G6" s="35"/>
      <c r="H6" s="34" t="s">
        <v>40</v>
      </c>
      <c r="I6" s="3">
        <v>9560730175</v>
      </c>
    </row>
    <row r="7" spans="1:18" ht="20.100000000000001" customHeight="1" x14ac:dyDescent="0.25">
      <c r="A7" s="33" t="s">
        <v>41</v>
      </c>
      <c r="B7" s="34" t="s">
        <v>67</v>
      </c>
      <c r="H7" s="34" t="s">
        <v>42</v>
      </c>
      <c r="I7" s="50" t="s">
        <v>43</v>
      </c>
    </row>
    <row r="8" spans="1:18" ht="20.100000000000001" customHeight="1" x14ac:dyDescent="0.25">
      <c r="A8" s="33" t="s">
        <v>44</v>
      </c>
      <c r="B8" s="3" t="s">
        <v>45</v>
      </c>
      <c r="C8" s="34" t="s">
        <v>66</v>
      </c>
      <c r="H8" s="34" t="s">
        <v>46</v>
      </c>
      <c r="I8" s="3" t="s">
        <v>47</v>
      </c>
    </row>
    <row r="9" spans="1:18" x14ac:dyDescent="0.25">
      <c r="M9" s="40"/>
    </row>
    <row r="10" spans="1:18" ht="20.100000000000001" customHeight="1" x14ac:dyDescent="0.2">
      <c r="A10" s="1" t="s">
        <v>0</v>
      </c>
      <c r="B10" s="1" t="s">
        <v>1</v>
      </c>
      <c r="C10" s="1" t="s">
        <v>2</v>
      </c>
      <c r="D10" s="53" t="s">
        <v>77</v>
      </c>
      <c r="E10" s="52" t="s">
        <v>70</v>
      </c>
      <c r="F10" s="2" t="s">
        <v>48</v>
      </c>
      <c r="G10" s="2" t="s">
        <v>49</v>
      </c>
      <c r="H10" s="1" t="s">
        <v>7</v>
      </c>
      <c r="I10" s="1" t="s">
        <v>8</v>
      </c>
      <c r="J10" s="1" t="s">
        <v>50</v>
      </c>
      <c r="K10" s="51" t="s">
        <v>84</v>
      </c>
      <c r="L10" s="61" t="s">
        <v>108</v>
      </c>
      <c r="M10" s="41"/>
      <c r="N10" s="42"/>
      <c r="O10" s="42"/>
      <c r="P10" s="43"/>
      <c r="Q10" s="14"/>
    </row>
    <row r="11" spans="1:18" s="87" customFormat="1" x14ac:dyDescent="0.2">
      <c r="A11" s="79">
        <v>1</v>
      </c>
      <c r="B11" s="79"/>
      <c r="C11" s="22">
        <v>4100010047</v>
      </c>
      <c r="D11" s="22" t="s">
        <v>78</v>
      </c>
      <c r="E11" s="22" t="s">
        <v>71</v>
      </c>
      <c r="F11" s="80" t="s">
        <v>85</v>
      </c>
      <c r="G11" s="22">
        <v>1</v>
      </c>
      <c r="H11" s="77">
        <f>135*K11</f>
        <v>779220</v>
      </c>
      <c r="I11" s="77">
        <f>H11*G11</f>
        <v>779220</v>
      </c>
      <c r="J11" s="78"/>
      <c r="K11" s="81">
        <v>5772</v>
      </c>
      <c r="L11" s="61">
        <v>623376</v>
      </c>
      <c r="M11" s="82">
        <v>535000</v>
      </c>
      <c r="N11" s="83">
        <f>M11*1.25</f>
        <v>668750</v>
      </c>
      <c r="O11" s="84">
        <f>N11</f>
        <v>668750</v>
      </c>
      <c r="P11" s="85"/>
      <c r="Q11" s="86"/>
      <c r="R11" s="86"/>
    </row>
    <row r="12" spans="1:18" s="87" customFormat="1" x14ac:dyDescent="0.2">
      <c r="A12" s="79">
        <f>A11+1</f>
        <v>2</v>
      </c>
      <c r="B12" s="79"/>
      <c r="C12" s="22">
        <v>4100010075</v>
      </c>
      <c r="D12" s="22" t="s">
        <v>79</v>
      </c>
      <c r="E12" s="22" t="s">
        <v>72</v>
      </c>
      <c r="F12" s="80" t="s">
        <v>85</v>
      </c>
      <c r="G12" s="22">
        <v>1</v>
      </c>
      <c r="H12" s="77">
        <f t="shared" ref="H12:H16" si="0">135*K12</f>
        <v>336960</v>
      </c>
      <c r="I12" s="77">
        <f t="shared" ref="I12:I16" si="1">H12*G12</f>
        <v>336960</v>
      </c>
      <c r="J12" s="78"/>
      <c r="K12" s="81">
        <v>2496</v>
      </c>
      <c r="L12" s="61">
        <v>269568</v>
      </c>
      <c r="M12" s="82">
        <v>760000</v>
      </c>
      <c r="N12" s="83">
        <f t="shared" ref="N12:N16" si="2">M12*1.25</f>
        <v>950000</v>
      </c>
      <c r="O12" s="84">
        <f>H12</f>
        <v>336960</v>
      </c>
      <c r="P12" s="85"/>
      <c r="Q12" s="86"/>
      <c r="R12" s="86"/>
    </row>
    <row r="13" spans="1:18" s="87" customFormat="1" x14ac:dyDescent="0.2">
      <c r="A13" s="79">
        <f t="shared" ref="A13:A20" si="3">A12+1</f>
        <v>3</v>
      </c>
      <c r="B13" s="79"/>
      <c r="C13" s="22">
        <v>4100010076</v>
      </c>
      <c r="D13" s="22" t="s">
        <v>80</v>
      </c>
      <c r="E13" s="22" t="s">
        <v>73</v>
      </c>
      <c r="F13" s="80" t="s">
        <v>85</v>
      </c>
      <c r="G13" s="22">
        <v>1</v>
      </c>
      <c r="H13" s="77">
        <f t="shared" si="0"/>
        <v>947700</v>
      </c>
      <c r="I13" s="77">
        <f t="shared" si="1"/>
        <v>947700</v>
      </c>
      <c r="J13" s="78"/>
      <c r="K13" s="81">
        <v>7020</v>
      </c>
      <c r="L13" s="61">
        <v>758160</v>
      </c>
      <c r="M13" s="82"/>
      <c r="N13" s="83">
        <f t="shared" si="2"/>
        <v>0</v>
      </c>
      <c r="O13" s="84">
        <f>H13</f>
        <v>947700</v>
      </c>
      <c r="P13" s="85"/>
      <c r="Q13" s="86"/>
      <c r="R13" s="86"/>
    </row>
    <row r="14" spans="1:18" s="87" customFormat="1" x14ac:dyDescent="0.2">
      <c r="A14" s="79">
        <f t="shared" si="3"/>
        <v>4</v>
      </c>
      <c r="B14" s="79"/>
      <c r="C14" s="22">
        <v>4100010077</v>
      </c>
      <c r="D14" s="22" t="s">
        <v>81</v>
      </c>
      <c r="E14" s="22" t="s">
        <v>74</v>
      </c>
      <c r="F14" s="80" t="s">
        <v>85</v>
      </c>
      <c r="G14" s="22">
        <v>1</v>
      </c>
      <c r="H14" s="77">
        <f t="shared" si="0"/>
        <v>389610</v>
      </c>
      <c r="I14" s="77">
        <f t="shared" si="1"/>
        <v>389610</v>
      </c>
      <c r="J14" s="78"/>
      <c r="K14" s="81">
        <v>2886</v>
      </c>
      <c r="L14" s="61">
        <v>311688</v>
      </c>
      <c r="M14" s="82"/>
      <c r="N14" s="83">
        <f t="shared" si="2"/>
        <v>0</v>
      </c>
      <c r="O14" s="84">
        <f>H14</f>
        <v>389610</v>
      </c>
      <c r="P14" s="85"/>
      <c r="Q14" s="86"/>
      <c r="R14" s="86"/>
    </row>
    <row r="15" spans="1:18" s="87" customFormat="1" x14ac:dyDescent="0.2">
      <c r="A15" s="79">
        <f t="shared" si="3"/>
        <v>5</v>
      </c>
      <c r="B15" s="79"/>
      <c r="C15" s="22">
        <v>4100010078</v>
      </c>
      <c r="D15" s="22" t="s">
        <v>82</v>
      </c>
      <c r="E15" s="22" t="s">
        <v>75</v>
      </c>
      <c r="F15" s="80" t="s">
        <v>85</v>
      </c>
      <c r="G15" s="22">
        <v>1</v>
      </c>
      <c r="H15" s="77">
        <f t="shared" si="0"/>
        <v>252720</v>
      </c>
      <c r="I15" s="77">
        <f t="shared" si="1"/>
        <v>252720</v>
      </c>
      <c r="J15" s="78"/>
      <c r="K15" s="81">
        <v>1872</v>
      </c>
      <c r="L15" s="61">
        <v>202176</v>
      </c>
      <c r="M15" s="82">
        <v>165000</v>
      </c>
      <c r="N15" s="83">
        <f t="shared" si="2"/>
        <v>206250</v>
      </c>
      <c r="O15" s="84">
        <f>N15</f>
        <v>206250</v>
      </c>
      <c r="P15" s="85"/>
      <c r="Q15" s="86"/>
      <c r="R15" s="86"/>
    </row>
    <row r="16" spans="1:18" s="87" customFormat="1" x14ac:dyDescent="0.2">
      <c r="A16" s="79">
        <f t="shared" si="3"/>
        <v>6</v>
      </c>
      <c r="B16" s="79"/>
      <c r="C16" s="22">
        <v>4100010048</v>
      </c>
      <c r="D16" s="22" t="s">
        <v>83</v>
      </c>
      <c r="E16" s="22" t="s">
        <v>76</v>
      </c>
      <c r="F16" s="80" t="s">
        <v>85</v>
      </c>
      <c r="G16" s="22">
        <v>1</v>
      </c>
      <c r="H16" s="77">
        <f t="shared" si="0"/>
        <v>473850</v>
      </c>
      <c r="I16" s="77">
        <f t="shared" si="1"/>
        <v>473850</v>
      </c>
      <c r="J16" s="78"/>
      <c r="K16" s="81">
        <v>3510</v>
      </c>
      <c r="L16" s="61">
        <v>379080</v>
      </c>
      <c r="M16" s="82">
        <v>196000</v>
      </c>
      <c r="N16" s="83">
        <f t="shared" si="2"/>
        <v>245000</v>
      </c>
      <c r="O16" s="84">
        <f>N16</f>
        <v>245000</v>
      </c>
      <c r="P16" s="85"/>
      <c r="Q16" s="86"/>
      <c r="R16" s="86"/>
    </row>
    <row r="17" spans="1:17" ht="20.100000000000001" customHeight="1" x14ac:dyDescent="0.25">
      <c r="A17" s="26">
        <f t="shared" si="3"/>
        <v>7</v>
      </c>
      <c r="B17" s="93" t="s">
        <v>9</v>
      </c>
      <c r="C17" s="94"/>
      <c r="D17" s="94"/>
      <c r="E17" s="94"/>
      <c r="F17" s="94"/>
      <c r="G17" s="94"/>
      <c r="H17" s="95"/>
      <c r="I17" s="46">
        <f>SUM(I11:I16)</f>
        <v>3180060</v>
      </c>
      <c r="J17" s="47"/>
      <c r="L17" s="88"/>
      <c r="M17" s="18">
        <f>SUM(M11:M16)</f>
        <v>1656000</v>
      </c>
      <c r="N17" s="18">
        <f>SUM(N11:N16)</f>
        <v>2070000</v>
      </c>
      <c r="O17" s="18">
        <f>SUM(O11:O16)</f>
        <v>2794270</v>
      </c>
    </row>
    <row r="18" spans="1:17" ht="20.100000000000001" customHeight="1" x14ac:dyDescent="0.25">
      <c r="A18" s="26">
        <f t="shared" si="3"/>
        <v>8</v>
      </c>
      <c r="B18" s="96" t="s">
        <v>51</v>
      </c>
      <c r="C18" s="96"/>
      <c r="D18" s="96"/>
      <c r="E18" s="96"/>
      <c r="F18" s="96"/>
      <c r="G18" s="96"/>
      <c r="H18" s="96"/>
      <c r="I18" s="46">
        <v>0</v>
      </c>
      <c r="J18" s="48" t="s">
        <v>52</v>
      </c>
      <c r="M18" s="18"/>
      <c r="N18" s="49"/>
      <c r="O18" s="49"/>
      <c r="P18" s="49"/>
      <c r="Q18" s="49"/>
    </row>
    <row r="19" spans="1:17" ht="20.100000000000001" customHeight="1" x14ac:dyDescent="0.25">
      <c r="A19" s="26">
        <f t="shared" si="3"/>
        <v>9</v>
      </c>
      <c r="B19" s="96" t="s">
        <v>53</v>
      </c>
      <c r="C19" s="96"/>
      <c r="D19" s="96"/>
      <c r="E19" s="96"/>
      <c r="F19" s="96"/>
      <c r="G19" s="96"/>
      <c r="H19" s="96"/>
      <c r="I19" s="46">
        <f>(I17+I18)*18%</f>
        <v>572410.79999999993</v>
      </c>
      <c r="J19" s="47"/>
      <c r="M19" s="18"/>
      <c r="N19" s="49"/>
      <c r="O19" s="49"/>
      <c r="P19" s="49"/>
      <c r="Q19" s="49"/>
    </row>
    <row r="20" spans="1:17" ht="20.100000000000001" customHeight="1" x14ac:dyDescent="0.25">
      <c r="A20" s="26">
        <f t="shared" si="3"/>
        <v>10</v>
      </c>
      <c r="B20" s="96" t="s">
        <v>11</v>
      </c>
      <c r="C20" s="96"/>
      <c r="D20" s="96"/>
      <c r="E20" s="96"/>
      <c r="F20" s="96"/>
      <c r="G20" s="96"/>
      <c r="H20" s="96"/>
      <c r="I20" s="46">
        <f>SUM(I17:I19)</f>
        <v>3752470.8</v>
      </c>
      <c r="J20" s="47"/>
      <c r="N20" s="49"/>
      <c r="O20" s="49"/>
      <c r="P20" s="49"/>
      <c r="Q20" s="49"/>
    </row>
    <row r="21" spans="1:17" x14ac:dyDescent="0.25">
      <c r="A21" s="89"/>
      <c r="B21" s="90"/>
      <c r="C21" s="90"/>
      <c r="D21" s="90"/>
      <c r="E21" s="90"/>
      <c r="F21" s="90"/>
      <c r="G21" s="90"/>
      <c r="H21" s="90"/>
      <c r="I21" s="90"/>
      <c r="J21" s="91"/>
      <c r="N21" s="49"/>
      <c r="O21" s="49"/>
      <c r="P21" s="49"/>
      <c r="Q21" s="49"/>
    </row>
    <row r="22" spans="1:17" x14ac:dyDescent="0.25">
      <c r="A22" s="97" t="s">
        <v>54</v>
      </c>
      <c r="B22" s="98"/>
      <c r="C22" s="98"/>
      <c r="D22" s="98"/>
      <c r="E22" s="98"/>
      <c r="F22" s="98"/>
      <c r="G22" s="98"/>
      <c r="H22" s="98"/>
      <c r="I22" s="98"/>
      <c r="J22" s="99"/>
      <c r="N22" s="49"/>
      <c r="O22" s="49"/>
      <c r="P22" s="49"/>
      <c r="Q22" s="49"/>
    </row>
    <row r="23" spans="1:17" ht="20.100000000000001" customHeight="1" x14ac:dyDescent="0.25">
      <c r="A23" s="32">
        <v>1</v>
      </c>
      <c r="B23" s="100" t="s">
        <v>55</v>
      </c>
      <c r="C23" s="101"/>
      <c r="D23" s="101"/>
      <c r="E23" s="101"/>
      <c r="F23" s="101"/>
      <c r="G23" s="101"/>
      <c r="H23" s="101"/>
      <c r="I23" s="101"/>
      <c r="J23" s="102"/>
      <c r="M23" s="18"/>
      <c r="N23" s="40"/>
    </row>
    <row r="24" spans="1:17" ht="20.100000000000001" customHeight="1" x14ac:dyDescent="0.25">
      <c r="A24" s="32">
        <f t="shared" ref="A24:A25" si="4">A23+1</f>
        <v>2</v>
      </c>
      <c r="B24" s="103" t="s">
        <v>56</v>
      </c>
      <c r="C24" s="103"/>
      <c r="D24" s="103"/>
      <c r="E24" s="103"/>
      <c r="F24" s="104" t="s">
        <v>86</v>
      </c>
      <c r="G24" s="105"/>
      <c r="H24" s="105"/>
      <c r="I24" s="105"/>
      <c r="J24" s="106"/>
      <c r="M24" s="18"/>
      <c r="N24" s="49"/>
      <c r="O24" s="49"/>
      <c r="P24" s="49"/>
      <c r="Q24" s="49"/>
    </row>
    <row r="25" spans="1:17" ht="20.100000000000001" customHeight="1" x14ac:dyDescent="0.25">
      <c r="A25" s="32">
        <f t="shared" si="4"/>
        <v>3</v>
      </c>
      <c r="B25" s="100" t="s">
        <v>57</v>
      </c>
      <c r="C25" s="102"/>
      <c r="D25" s="104" t="s">
        <v>58</v>
      </c>
      <c r="E25" s="105"/>
      <c r="F25" s="105"/>
      <c r="G25" s="105"/>
      <c r="H25" s="105"/>
      <c r="I25" s="105"/>
      <c r="J25" s="106"/>
      <c r="M25" s="18"/>
      <c r="N25" s="49"/>
      <c r="O25" s="49"/>
      <c r="P25" s="49"/>
      <c r="Q25" s="49"/>
    </row>
    <row r="26" spans="1:17" ht="20.100000000000001" customHeight="1" x14ac:dyDescent="0.25">
      <c r="A26" s="32">
        <f t="shared" ref="A26:A29" si="5">A17+1</f>
        <v>8</v>
      </c>
      <c r="B26" s="100" t="s">
        <v>59</v>
      </c>
      <c r="C26" s="101"/>
      <c r="D26" s="101"/>
      <c r="E26" s="101"/>
      <c r="F26" s="101"/>
      <c r="G26" s="101"/>
      <c r="H26" s="101"/>
      <c r="I26" s="101"/>
      <c r="J26" s="102"/>
      <c r="N26" s="49"/>
      <c r="O26" s="49"/>
      <c r="P26" s="49"/>
      <c r="Q26" s="49"/>
    </row>
    <row r="27" spans="1:17" ht="20.100000000000001" customHeight="1" x14ac:dyDescent="0.25">
      <c r="A27" s="32">
        <f t="shared" si="5"/>
        <v>9</v>
      </c>
      <c r="B27" s="100" t="s">
        <v>60</v>
      </c>
      <c r="C27" s="101"/>
      <c r="D27" s="101"/>
      <c r="E27" s="101"/>
      <c r="F27" s="101"/>
      <c r="G27" s="101"/>
      <c r="H27" s="101"/>
      <c r="I27" s="101"/>
      <c r="J27" s="102"/>
      <c r="N27" s="49"/>
      <c r="O27" s="49"/>
      <c r="P27" s="49"/>
      <c r="Q27" s="49"/>
    </row>
    <row r="28" spans="1:17" ht="20.100000000000001" customHeight="1" x14ac:dyDescent="0.25">
      <c r="A28" s="32">
        <f t="shared" si="5"/>
        <v>10</v>
      </c>
      <c r="B28" s="100" t="s">
        <v>61</v>
      </c>
      <c r="C28" s="101"/>
      <c r="D28" s="101"/>
      <c r="E28" s="101"/>
      <c r="F28" s="101"/>
      <c r="G28" s="101"/>
      <c r="H28" s="101"/>
      <c r="I28" s="101"/>
      <c r="J28" s="102"/>
      <c r="N28" s="49"/>
      <c r="O28" s="49"/>
      <c r="P28" s="49"/>
      <c r="Q28" s="49"/>
    </row>
    <row r="29" spans="1:17" ht="20.100000000000001" customHeight="1" x14ac:dyDescent="0.25">
      <c r="A29" s="32">
        <f t="shared" si="5"/>
        <v>11</v>
      </c>
      <c r="B29" s="100" t="s">
        <v>62</v>
      </c>
      <c r="C29" s="101"/>
      <c r="D29" s="101"/>
      <c r="E29" s="101"/>
      <c r="F29" s="101"/>
      <c r="G29" s="101"/>
      <c r="H29" s="101"/>
      <c r="I29" s="101"/>
      <c r="J29" s="102"/>
      <c r="N29" s="49"/>
      <c r="O29" s="49"/>
      <c r="P29" s="49"/>
      <c r="Q29" s="49"/>
    </row>
    <row r="30" spans="1:17" ht="20.100000000000001" customHeight="1" x14ac:dyDescent="0.25">
      <c r="A30" s="32">
        <v>8</v>
      </c>
      <c r="B30" s="100" t="s">
        <v>63</v>
      </c>
      <c r="C30" s="101"/>
      <c r="D30" s="101"/>
      <c r="E30" s="101"/>
      <c r="F30" s="101"/>
      <c r="G30" s="101"/>
      <c r="H30" s="101"/>
      <c r="I30" s="101"/>
      <c r="J30" s="102"/>
      <c r="N30" s="49"/>
      <c r="O30" s="49"/>
      <c r="P30" s="49"/>
      <c r="Q30" s="49"/>
    </row>
    <row r="31" spans="1:17" ht="20.100000000000001" customHeight="1" x14ac:dyDescent="0.25">
      <c r="A31" s="32">
        <v>9</v>
      </c>
      <c r="B31" s="100" t="s">
        <v>64</v>
      </c>
      <c r="C31" s="101"/>
      <c r="D31" s="101"/>
      <c r="E31" s="101"/>
      <c r="F31" s="101"/>
      <c r="G31" s="101"/>
      <c r="H31" s="101"/>
      <c r="I31" s="101"/>
      <c r="J31" s="102"/>
      <c r="N31" s="49"/>
      <c r="O31" s="49"/>
      <c r="P31" s="49"/>
      <c r="Q31" s="49"/>
    </row>
    <row r="32" spans="1:17" ht="20.100000000000001" customHeight="1" x14ac:dyDescent="0.25">
      <c r="A32" s="32">
        <v>10</v>
      </c>
      <c r="B32" s="100" t="s">
        <v>65</v>
      </c>
      <c r="C32" s="101"/>
      <c r="D32" s="101"/>
      <c r="E32" s="101"/>
      <c r="F32" s="101"/>
      <c r="G32" s="101"/>
      <c r="H32" s="101"/>
      <c r="I32" s="101"/>
      <c r="J32" s="102"/>
      <c r="N32" s="49"/>
      <c r="O32" s="49"/>
      <c r="P32" s="49"/>
      <c r="Q32" s="49"/>
    </row>
    <row r="33" spans="1:17" ht="20.100000000000001" customHeight="1" x14ac:dyDescent="0.25">
      <c r="A33" s="89"/>
      <c r="B33" s="90"/>
      <c r="C33" s="90"/>
      <c r="D33" s="90"/>
      <c r="E33" s="90"/>
      <c r="F33" s="90"/>
      <c r="G33" s="90"/>
      <c r="H33" s="90"/>
      <c r="I33" s="90"/>
      <c r="J33" s="91"/>
      <c r="N33" s="49"/>
      <c r="O33" s="49"/>
      <c r="P33" s="49"/>
      <c r="Q33" s="49"/>
    </row>
  </sheetData>
  <mergeCells count="20">
    <mergeCell ref="A21:J21"/>
    <mergeCell ref="B3:D5"/>
    <mergeCell ref="B17:H17"/>
    <mergeCell ref="B18:H18"/>
    <mergeCell ref="B19:H19"/>
    <mergeCell ref="B20:H20"/>
    <mergeCell ref="A22:J22"/>
    <mergeCell ref="B23:J23"/>
    <mergeCell ref="B24:E24"/>
    <mergeCell ref="F24:J24"/>
    <mergeCell ref="B25:C25"/>
    <mergeCell ref="D25:J25"/>
    <mergeCell ref="B32:J32"/>
    <mergeCell ref="A33:J33"/>
    <mergeCell ref="B26:J26"/>
    <mergeCell ref="B27:J27"/>
    <mergeCell ref="B28:J28"/>
    <mergeCell ref="B29:J29"/>
    <mergeCell ref="B30:J30"/>
    <mergeCell ref="B31:J31"/>
  </mergeCells>
  <conditionalFormatting sqref="E11:E16">
    <cfRule type="duplicateValues" dxfId="0" priority="2"/>
  </conditionalFormatting>
  <dataValidations count="1">
    <dataValidation type="decimal" operator="greaterThanOrEqual" allowBlank="1" showInputMessage="1" showErrorMessage="1" errorTitle="Range Validation Failed" error="You can only enter values greater than or equal to 1.00 in this cell." sqref="G11:G16" xr:uid="{1875B0BC-2DC1-45D3-8CF9-31FE6B6519FA}">
      <formula1>1</formula1>
    </dataValidation>
  </dataValidations>
  <hyperlinks>
    <hyperlink ref="I7" r:id="rId1" xr:uid="{9CD26B52-B6CA-4111-B499-3808B2A003CC}"/>
  </hyperlinks>
  <printOptions horizontalCentered="1"/>
  <pageMargins left="0.23622047244094491" right="0.23622047244094491" top="1.1417322834645669" bottom="1.1417322834645669" header="0.11811023622047245" footer="0.51181102362204722"/>
  <pageSetup scale="96" orientation="landscape" horizontalDpi="4294967292" r:id="rId2"/>
  <headerFooter>
    <oddHeader>&amp;C&amp;G</oddHeader>
    <oddFooter xml:space="preserve">&amp;LEMAIL: INFO@CONFIANCE.IN&amp;C 
Address: RZ-15, Shankar Park, West, Sagarpur, New Delhi-110046, India
&amp;RContact No. +91 95607 30175 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27D2-B9E8-4872-869D-5839BBCA5543}">
  <dimension ref="A3:P8"/>
  <sheetViews>
    <sheetView tabSelected="1" workbookViewId="0">
      <selection activeCell="L4" sqref="L4"/>
    </sheetView>
  </sheetViews>
  <sheetFormatPr defaultColWidth="9.140625" defaultRowHeight="12.75" x14ac:dyDescent="0.2"/>
  <cols>
    <col min="1" max="1" width="7.5703125" style="6" bestFit="1" customWidth="1"/>
    <col min="2" max="2" width="13.7109375" style="6" customWidth="1"/>
    <col min="3" max="3" width="13.140625" style="6" bestFit="1" customWidth="1"/>
    <col min="4" max="4" width="22" style="6" customWidth="1"/>
    <col min="5" max="5" width="37.85546875" style="6" customWidth="1"/>
    <col min="6" max="6" width="5" style="6" bestFit="1" customWidth="1"/>
    <col min="7" max="7" width="6.7109375" style="6" bestFit="1" customWidth="1"/>
    <col min="8" max="9" width="12.5703125" style="6" bestFit="1" customWidth="1"/>
    <col min="10" max="10" width="14.140625" style="6" customWidth="1"/>
    <col min="11" max="11" width="17.5703125" style="6" bestFit="1" customWidth="1"/>
    <col min="12" max="12" width="15.85546875" style="6" bestFit="1" customWidth="1"/>
    <col min="13" max="14" width="11.140625" style="6" bestFit="1" customWidth="1"/>
    <col min="15" max="16384" width="9.140625" style="6"/>
  </cols>
  <sheetData>
    <row r="3" spans="1:16" x14ac:dyDescent="0.2">
      <c r="A3" s="75" t="s">
        <v>0</v>
      </c>
      <c r="B3" s="75" t="s">
        <v>1</v>
      </c>
      <c r="C3" s="75" t="s">
        <v>2</v>
      </c>
      <c r="D3" s="75" t="s">
        <v>3</v>
      </c>
      <c r="E3" s="2" t="s">
        <v>4</v>
      </c>
      <c r="F3" s="2" t="s">
        <v>5</v>
      </c>
      <c r="G3" s="2" t="s">
        <v>6</v>
      </c>
      <c r="H3" s="75" t="s">
        <v>7</v>
      </c>
      <c r="I3" s="75" t="s">
        <v>8</v>
      </c>
      <c r="J3" s="3"/>
      <c r="K3" s="4"/>
      <c r="L3" s="5"/>
      <c r="M3" s="5"/>
      <c r="N3" s="5"/>
      <c r="O3" s="5"/>
    </row>
    <row r="4" spans="1:16" ht="212.25" customHeight="1" x14ac:dyDescent="0.2">
      <c r="A4" s="76">
        <f>ROW()-1</f>
        <v>3</v>
      </c>
      <c r="B4" s="76"/>
      <c r="C4" s="109">
        <v>2000174143</v>
      </c>
      <c r="D4" s="110" t="s">
        <v>109</v>
      </c>
      <c r="E4" s="109" t="s">
        <v>110</v>
      </c>
      <c r="F4" s="110">
        <v>2</v>
      </c>
      <c r="G4" s="110" t="s">
        <v>85</v>
      </c>
      <c r="H4" s="10">
        <f>93*1.33*J4</f>
        <v>0</v>
      </c>
      <c r="I4" s="11" t="e">
        <f>H4*G4</f>
        <v>#VALUE!</v>
      </c>
      <c r="J4" s="12"/>
      <c r="K4" s="12"/>
      <c r="L4" s="13"/>
      <c r="M4" s="14"/>
      <c r="N4" s="15"/>
      <c r="O4" s="16"/>
      <c r="P4" s="3"/>
    </row>
    <row r="5" spans="1:16" ht="13.5" customHeight="1" x14ac:dyDescent="0.2">
      <c r="A5" s="76">
        <f t="shared" ref="A5:A7" si="0">ROW()-1</f>
        <v>4</v>
      </c>
      <c r="B5" s="89" t="s">
        <v>9</v>
      </c>
      <c r="C5" s="90"/>
      <c r="D5" s="90"/>
      <c r="E5" s="90"/>
      <c r="F5" s="90"/>
      <c r="G5" s="90"/>
      <c r="H5" s="91"/>
      <c r="I5" s="17" t="e">
        <f>SUM(I4:I4)</f>
        <v>#VALUE!</v>
      </c>
      <c r="K5" s="18"/>
      <c r="L5" s="19"/>
    </row>
    <row r="6" spans="1:16" x14ac:dyDescent="0.2">
      <c r="A6" s="76">
        <f t="shared" si="0"/>
        <v>5</v>
      </c>
      <c r="B6" s="107" t="s">
        <v>10</v>
      </c>
      <c r="C6" s="107"/>
      <c r="D6" s="107"/>
      <c r="E6" s="107"/>
      <c r="F6" s="107"/>
      <c r="G6" s="107"/>
      <c r="H6" s="107"/>
      <c r="I6" s="17" t="e">
        <f>I5*18%</f>
        <v>#VALUE!</v>
      </c>
      <c r="K6" s="18"/>
      <c r="L6" s="20"/>
      <c r="M6" s="20"/>
      <c r="N6" s="20"/>
      <c r="O6" s="20"/>
    </row>
    <row r="7" spans="1:16" x14ac:dyDescent="0.2">
      <c r="A7" s="76">
        <f t="shared" si="0"/>
        <v>6</v>
      </c>
      <c r="B7" s="107" t="s">
        <v>11</v>
      </c>
      <c r="C7" s="107"/>
      <c r="D7" s="107"/>
      <c r="E7" s="107"/>
      <c r="F7" s="107"/>
      <c r="G7" s="107"/>
      <c r="H7" s="107"/>
      <c r="I7" s="17" t="e">
        <f>SUM(I5:I6)</f>
        <v>#VALUE!</v>
      </c>
      <c r="L7" s="20"/>
      <c r="M7" s="20"/>
      <c r="N7" s="20"/>
      <c r="O7" s="20"/>
    </row>
    <row r="8" spans="1:16" ht="150" customHeight="1" x14ac:dyDescent="0.2">
      <c r="A8" s="21" t="s">
        <v>12</v>
      </c>
      <c r="B8" s="108" t="s">
        <v>13</v>
      </c>
      <c r="C8" s="108"/>
      <c r="D8" s="108"/>
      <c r="E8" s="108"/>
      <c r="F8" s="108"/>
      <c r="G8" s="108"/>
      <c r="H8" s="108"/>
      <c r="I8" s="108"/>
    </row>
  </sheetData>
  <mergeCells count="4">
    <mergeCell ref="B5:H5"/>
    <mergeCell ref="B6:H6"/>
    <mergeCell ref="B7:H7"/>
    <mergeCell ref="B8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FCB61-49B9-4305-B1E6-E4996966983D}">
  <dimension ref="A1:P6"/>
  <sheetViews>
    <sheetView zoomScale="115" zoomScaleNormal="115" workbookViewId="0">
      <selection sqref="A1:XFD1048576"/>
    </sheetView>
  </sheetViews>
  <sheetFormatPr defaultColWidth="9.140625" defaultRowHeight="12.75" x14ac:dyDescent="0.2"/>
  <cols>
    <col min="1" max="1" width="7.5703125" style="6" bestFit="1" customWidth="1"/>
    <col min="2" max="2" width="13.7109375" style="6" customWidth="1"/>
    <col min="3" max="3" width="13.140625" style="6" bestFit="1" customWidth="1"/>
    <col min="4" max="4" width="22" style="6" customWidth="1"/>
    <col min="5" max="5" width="37.85546875" style="6" customWidth="1"/>
    <col min="6" max="6" width="5" style="6" bestFit="1" customWidth="1"/>
    <col min="7" max="7" width="6.7109375" style="6" bestFit="1" customWidth="1"/>
    <col min="8" max="9" width="12.5703125" style="6" bestFit="1" customWidth="1"/>
    <col min="10" max="10" width="14.140625" style="6" customWidth="1"/>
    <col min="11" max="11" width="17.5703125" style="6" bestFit="1" customWidth="1"/>
    <col min="12" max="12" width="15.85546875" style="6" bestFit="1" customWidth="1"/>
    <col min="13" max="14" width="11.140625" style="6" bestFit="1" customWidth="1"/>
    <col min="15" max="16384" width="9.140625" style="6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/>
      <c r="K1" s="4"/>
      <c r="L1" s="5"/>
      <c r="M1" s="5"/>
      <c r="N1" s="5"/>
      <c r="O1" s="5"/>
    </row>
    <row r="2" spans="1:16" ht="212.25" customHeight="1" x14ac:dyDescent="0.2">
      <c r="A2" s="7">
        <f>ROW()-1</f>
        <v>1</v>
      </c>
      <c r="B2" s="7"/>
      <c r="C2" s="8"/>
      <c r="D2" s="22" t="s">
        <v>14</v>
      </c>
      <c r="E2" s="22" t="s">
        <v>15</v>
      </c>
      <c r="F2" s="9" t="s">
        <v>16</v>
      </c>
      <c r="G2" s="9">
        <v>9</v>
      </c>
      <c r="H2" s="10">
        <f>93*1.33*J2</f>
        <v>0</v>
      </c>
      <c r="I2" s="11">
        <f>H2*G2</f>
        <v>0</v>
      </c>
      <c r="J2" s="12"/>
      <c r="K2" s="12"/>
      <c r="L2" s="13"/>
      <c r="M2" s="14"/>
      <c r="N2" s="15"/>
      <c r="O2" s="16"/>
      <c r="P2" s="3"/>
    </row>
    <row r="3" spans="1:16" ht="13.5" customHeight="1" x14ac:dyDescent="0.2">
      <c r="A3" s="7">
        <f t="shared" ref="A3:A5" si="0">ROW()-1</f>
        <v>2</v>
      </c>
      <c r="B3" s="89" t="s">
        <v>9</v>
      </c>
      <c r="C3" s="90"/>
      <c r="D3" s="90"/>
      <c r="E3" s="90"/>
      <c r="F3" s="90"/>
      <c r="G3" s="90"/>
      <c r="H3" s="91"/>
      <c r="I3" s="17">
        <f>SUM(I2:I2)</f>
        <v>0</v>
      </c>
      <c r="K3" s="18"/>
      <c r="L3" s="19"/>
    </row>
    <row r="4" spans="1:16" x14ac:dyDescent="0.2">
      <c r="A4" s="7">
        <f t="shared" si="0"/>
        <v>3</v>
      </c>
      <c r="B4" s="107" t="s">
        <v>10</v>
      </c>
      <c r="C4" s="107"/>
      <c r="D4" s="107"/>
      <c r="E4" s="107"/>
      <c r="F4" s="107"/>
      <c r="G4" s="107"/>
      <c r="H4" s="107"/>
      <c r="I4" s="17">
        <f>I3*18%</f>
        <v>0</v>
      </c>
      <c r="K4" s="18"/>
      <c r="L4" s="20"/>
      <c r="M4" s="20"/>
      <c r="N4" s="20"/>
      <c r="O4" s="20"/>
    </row>
    <row r="5" spans="1:16" x14ac:dyDescent="0.2">
      <c r="A5" s="7">
        <f t="shared" si="0"/>
        <v>4</v>
      </c>
      <c r="B5" s="107" t="s">
        <v>11</v>
      </c>
      <c r="C5" s="107"/>
      <c r="D5" s="107"/>
      <c r="E5" s="107"/>
      <c r="F5" s="107"/>
      <c r="G5" s="107"/>
      <c r="H5" s="107"/>
      <c r="I5" s="17">
        <f>SUM(I3:I4)</f>
        <v>0</v>
      </c>
      <c r="L5" s="20"/>
      <c r="M5" s="20"/>
      <c r="N5" s="20"/>
      <c r="O5" s="20"/>
    </row>
    <row r="6" spans="1:16" ht="150" customHeight="1" x14ac:dyDescent="0.2">
      <c r="A6" s="21" t="s">
        <v>12</v>
      </c>
      <c r="B6" s="108" t="s">
        <v>13</v>
      </c>
      <c r="C6" s="108"/>
      <c r="D6" s="108"/>
      <c r="E6" s="108"/>
      <c r="F6" s="108"/>
      <c r="G6" s="108"/>
      <c r="H6" s="108"/>
      <c r="I6" s="108"/>
    </row>
  </sheetData>
  <mergeCells count="4">
    <mergeCell ref="B3:H3"/>
    <mergeCell ref="B4:H4"/>
    <mergeCell ref="B5:H5"/>
    <mergeCell ref="B6:I6"/>
  </mergeCells>
  <pageMargins left="0.25" right="0.25" top="0.75" bottom="0.75" header="0.3" footer="0.3"/>
  <pageSetup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8A63-89FF-47C3-AD6F-F2FD2CC74625}">
  <dimension ref="A1:O9"/>
  <sheetViews>
    <sheetView zoomScale="115" zoomScaleNormal="115" workbookViewId="0">
      <selection activeCell="A6" sqref="A6:I9"/>
    </sheetView>
  </sheetViews>
  <sheetFormatPr defaultColWidth="9.140625" defaultRowHeight="12.75" x14ac:dyDescent="0.2"/>
  <cols>
    <col min="1" max="1" width="7.5703125" style="6" bestFit="1" customWidth="1"/>
    <col min="2" max="2" width="13.7109375" style="6" customWidth="1"/>
    <col min="3" max="3" width="13.140625" style="6" bestFit="1" customWidth="1"/>
    <col min="4" max="4" width="22" style="6" customWidth="1"/>
    <col min="5" max="5" width="45.42578125" style="6" customWidth="1"/>
    <col min="6" max="6" width="5" style="6" bestFit="1" customWidth="1"/>
    <col min="7" max="7" width="6.7109375" style="6" bestFit="1" customWidth="1"/>
    <col min="8" max="8" width="13.7109375" style="6" bestFit="1" customWidth="1"/>
    <col min="9" max="9" width="16.140625" style="6" bestFit="1" customWidth="1"/>
    <col min="10" max="10" width="14.140625" style="6" customWidth="1"/>
    <col min="11" max="11" width="10.5703125" style="6" customWidth="1"/>
    <col min="12" max="12" width="11.140625" style="6" customWidth="1"/>
    <col min="13" max="14" width="11.140625" style="6" bestFit="1" customWidth="1"/>
    <col min="15" max="16384" width="9.140625" style="6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9" t="s">
        <v>28</v>
      </c>
      <c r="K1" s="29" t="s">
        <v>27</v>
      </c>
      <c r="L1" s="29" t="s">
        <v>29</v>
      </c>
      <c r="M1" s="5"/>
      <c r="N1" s="5"/>
      <c r="O1" s="5"/>
    </row>
    <row r="2" spans="1:15" x14ac:dyDescent="0.2">
      <c r="A2" s="26">
        <f>ROW()-1</f>
        <v>1</v>
      </c>
      <c r="B2" s="1"/>
      <c r="C2" s="1"/>
      <c r="D2" s="23" t="s">
        <v>17</v>
      </c>
      <c r="E2" s="23" t="s">
        <v>18</v>
      </c>
      <c r="F2" s="23" t="s">
        <v>19</v>
      </c>
      <c r="G2" s="25">
        <v>23</v>
      </c>
      <c r="H2" s="11">
        <f>120*J2</f>
        <v>55290</v>
      </c>
      <c r="I2" s="11">
        <f>H2*G2</f>
        <v>1271670</v>
      </c>
      <c r="J2" s="27">
        <v>460.75</v>
      </c>
      <c r="K2" s="27">
        <v>460.75</v>
      </c>
      <c r="L2" s="31">
        <v>60500</v>
      </c>
      <c r="M2" s="5"/>
      <c r="N2" s="5"/>
      <c r="O2" s="5"/>
    </row>
    <row r="3" spans="1:15" x14ac:dyDescent="0.2">
      <c r="A3" s="26">
        <f t="shared" ref="A3:A5" si="0">ROW()-1</f>
        <v>2</v>
      </c>
      <c r="B3" s="1"/>
      <c r="C3" s="1"/>
      <c r="D3" s="24" t="s">
        <v>20</v>
      </c>
      <c r="E3" s="24" t="s">
        <v>21</v>
      </c>
      <c r="F3" s="24" t="s">
        <v>22</v>
      </c>
      <c r="G3" s="25">
        <v>22</v>
      </c>
      <c r="H3" s="11">
        <f t="shared" ref="H3:H4" si="1">120*J3</f>
        <v>4800</v>
      </c>
      <c r="I3" s="11">
        <f t="shared" ref="I3:I5" si="2">H3*G3</f>
        <v>105600</v>
      </c>
      <c r="J3" s="28">
        <v>40</v>
      </c>
      <c r="K3" s="28">
        <v>40</v>
      </c>
      <c r="L3" s="31">
        <v>6500</v>
      </c>
      <c r="M3" s="5"/>
      <c r="N3" s="5"/>
      <c r="O3" s="5"/>
    </row>
    <row r="4" spans="1:15" x14ac:dyDescent="0.2">
      <c r="A4" s="26">
        <f t="shared" si="0"/>
        <v>3</v>
      </c>
      <c r="B4" s="1"/>
      <c r="C4" s="1"/>
      <c r="D4" s="24" t="s">
        <v>23</v>
      </c>
      <c r="E4" s="24" t="s">
        <v>24</v>
      </c>
      <c r="F4" s="24" t="s">
        <v>19</v>
      </c>
      <c r="G4" s="25">
        <v>3</v>
      </c>
      <c r="H4" s="11">
        <f t="shared" si="1"/>
        <v>144000</v>
      </c>
      <c r="I4" s="11">
        <f t="shared" si="2"/>
        <v>432000</v>
      </c>
      <c r="J4" s="28">
        <v>1200</v>
      </c>
      <c r="K4" s="28">
        <v>1200</v>
      </c>
      <c r="L4" s="31">
        <v>10000</v>
      </c>
      <c r="M4" s="5"/>
      <c r="N4" s="5"/>
      <c r="O4" s="5"/>
    </row>
    <row r="5" spans="1:15" x14ac:dyDescent="0.2">
      <c r="A5" s="26">
        <f t="shared" si="0"/>
        <v>4</v>
      </c>
      <c r="B5" s="1"/>
      <c r="C5" s="1"/>
      <c r="D5" s="24" t="s">
        <v>25</v>
      </c>
      <c r="E5" s="24" t="s">
        <v>26</v>
      </c>
      <c r="F5" s="24" t="s">
        <v>22</v>
      </c>
      <c r="G5" s="25">
        <v>137</v>
      </c>
      <c r="H5" s="11">
        <f>120*J5</f>
        <v>384000</v>
      </c>
      <c r="I5" s="11">
        <f t="shared" si="2"/>
        <v>52608000</v>
      </c>
      <c r="J5" s="28">
        <v>3200</v>
      </c>
      <c r="K5" s="28">
        <v>3200</v>
      </c>
      <c r="L5" s="5"/>
      <c r="M5" s="5"/>
      <c r="N5" s="5"/>
      <c r="O5" s="5"/>
    </row>
    <row r="6" spans="1:15" ht="13.5" customHeight="1" x14ac:dyDescent="0.2">
      <c r="A6" s="7">
        <f t="shared" ref="A6:A8" si="3">ROW()-1</f>
        <v>5</v>
      </c>
      <c r="B6" s="89" t="s">
        <v>9</v>
      </c>
      <c r="C6" s="90"/>
      <c r="D6" s="90"/>
      <c r="E6" s="90"/>
      <c r="F6" s="90"/>
      <c r="G6" s="90"/>
      <c r="H6" s="91"/>
      <c r="I6" s="17">
        <f>SUM(I2:I5)</f>
        <v>54417270</v>
      </c>
      <c r="J6" s="30"/>
      <c r="K6" s="18"/>
      <c r="L6" s="19"/>
    </row>
    <row r="7" spans="1:15" x14ac:dyDescent="0.2">
      <c r="A7" s="7">
        <f t="shared" si="3"/>
        <v>6</v>
      </c>
      <c r="B7" s="107" t="s">
        <v>10</v>
      </c>
      <c r="C7" s="107"/>
      <c r="D7" s="107"/>
      <c r="E7" s="107"/>
      <c r="F7" s="107"/>
      <c r="G7" s="107"/>
      <c r="H7" s="107"/>
      <c r="I7" s="17">
        <f>I6*18%</f>
        <v>9795108.5999999996</v>
      </c>
      <c r="K7" s="18"/>
      <c r="L7" s="20"/>
      <c r="M7" s="20"/>
      <c r="N7" s="20"/>
      <c r="O7" s="20"/>
    </row>
    <row r="8" spans="1:15" x14ac:dyDescent="0.2">
      <c r="A8" s="7">
        <f t="shared" si="3"/>
        <v>7</v>
      </c>
      <c r="B8" s="107" t="s">
        <v>11</v>
      </c>
      <c r="C8" s="107"/>
      <c r="D8" s="107"/>
      <c r="E8" s="107"/>
      <c r="F8" s="107"/>
      <c r="G8" s="107"/>
      <c r="H8" s="107"/>
      <c r="I8" s="17">
        <f>SUM(I6:I7)</f>
        <v>64212378.600000001</v>
      </c>
      <c r="L8" s="20"/>
      <c r="M8" s="20"/>
      <c r="N8" s="20"/>
      <c r="O8" s="20"/>
    </row>
    <row r="9" spans="1:15" ht="150" customHeight="1" x14ac:dyDescent="0.2">
      <c r="A9" s="21" t="s">
        <v>12</v>
      </c>
      <c r="B9" s="108" t="s">
        <v>13</v>
      </c>
      <c r="C9" s="108"/>
      <c r="D9" s="108"/>
      <c r="E9" s="108"/>
      <c r="F9" s="108"/>
      <c r="G9" s="108"/>
      <c r="H9" s="108"/>
      <c r="I9" s="108"/>
    </row>
  </sheetData>
  <mergeCells count="4">
    <mergeCell ref="B6:H6"/>
    <mergeCell ref="B7:H7"/>
    <mergeCell ref="B8:H8"/>
    <mergeCell ref="B9:I9"/>
  </mergeCells>
  <dataValidations count="1">
    <dataValidation type="decimal" operator="greaterThanOrEqual" allowBlank="1" showInputMessage="1" showErrorMessage="1" errorTitle="Range Validation Failed" error="You can only enter values greater than or equal to 1.00 in this cell." sqref="G2" xr:uid="{09722181-909D-4077-BDD6-77070D82EBE3}">
      <formula1>1</formula1>
    </dataValidation>
  </dataValidations>
  <pageMargins left="0.25" right="0.25" top="0.75" bottom="0.75" header="0.3" footer="0.3"/>
  <pageSetup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0CC40-7CC8-4E52-910F-D0B043B117E2}">
  <dimension ref="A1:Q11"/>
  <sheetViews>
    <sheetView zoomScaleNormal="100" workbookViewId="0">
      <selection activeCell="B11" sqref="B11:J11"/>
    </sheetView>
  </sheetViews>
  <sheetFormatPr defaultColWidth="9.140625" defaultRowHeight="12.75" x14ac:dyDescent="0.2"/>
  <cols>
    <col min="1" max="1" width="7.5703125" style="6" bestFit="1" customWidth="1"/>
    <col min="2" max="2" width="13.7109375" style="6" customWidth="1"/>
    <col min="3" max="3" width="13.140625" style="6" bestFit="1" customWidth="1"/>
    <col min="4" max="4" width="33.85546875" style="6" customWidth="1"/>
    <col min="5" max="5" width="39.28515625" style="6" bestFit="1" customWidth="1"/>
    <col min="6" max="6" width="25.140625" style="6" bestFit="1" customWidth="1"/>
    <col min="7" max="7" width="12" style="6" customWidth="1"/>
    <col min="8" max="8" width="6.7109375" style="6" bestFit="1" customWidth="1"/>
    <col min="9" max="9" width="13.7109375" style="6" bestFit="1" customWidth="1"/>
    <col min="10" max="10" width="16.140625" style="6" bestFit="1" customWidth="1"/>
    <col min="11" max="11" width="16.140625" style="6" customWidth="1"/>
    <col min="12" max="12" width="14.140625" style="6" customWidth="1"/>
    <col min="13" max="13" width="10.5703125" style="6" customWidth="1"/>
    <col min="14" max="14" width="11.140625" style="6" customWidth="1"/>
    <col min="15" max="16" width="11.140625" style="6" bestFit="1" customWidth="1"/>
    <col min="17" max="16384" width="9.140625" style="6"/>
  </cols>
  <sheetData>
    <row r="1" spans="1:17" x14ac:dyDescent="0.2">
      <c r="C1" s="6" t="s">
        <v>93</v>
      </c>
    </row>
    <row r="3" spans="1:17" ht="15" x14ac:dyDescent="0.25">
      <c r="A3" s="54" t="s">
        <v>0</v>
      </c>
      <c r="B3" s="54" t="s">
        <v>1</v>
      </c>
      <c r="C3" s="54" t="s">
        <v>2</v>
      </c>
      <c r="D3" s="54" t="s">
        <v>3</v>
      </c>
      <c r="E3" s="2" t="s">
        <v>4</v>
      </c>
      <c r="F3" s="2" t="s">
        <v>97</v>
      </c>
      <c r="G3" s="2" t="s">
        <v>5</v>
      </c>
      <c r="H3" s="2" t="s">
        <v>6</v>
      </c>
      <c r="I3" s="54" t="s">
        <v>7</v>
      </c>
      <c r="J3" s="54" t="s">
        <v>8</v>
      </c>
      <c r="K3" s="62" t="s">
        <v>28</v>
      </c>
      <c r="L3" s="59" t="s">
        <v>94</v>
      </c>
      <c r="M3" t="s">
        <v>95</v>
      </c>
      <c r="N3" s="69" t="s">
        <v>96</v>
      </c>
      <c r="O3" s="5"/>
      <c r="P3" s="5"/>
      <c r="Q3" s="5"/>
    </row>
    <row r="4" spans="1:17" ht="15" x14ac:dyDescent="0.2">
      <c r="A4" s="26">
        <v>1</v>
      </c>
      <c r="B4" s="54"/>
      <c r="C4" s="54"/>
      <c r="D4" s="55" t="s">
        <v>87</v>
      </c>
      <c r="E4" s="55" t="s">
        <v>88</v>
      </c>
      <c r="F4" s="55" t="s">
        <v>98</v>
      </c>
      <c r="G4" s="55" t="s">
        <v>89</v>
      </c>
      <c r="H4" s="56">
        <v>1</v>
      </c>
      <c r="I4" s="11">
        <f>1.4*K4</f>
        <v>7056</v>
      </c>
      <c r="J4" s="11">
        <f>I4*H4</f>
        <v>7056</v>
      </c>
      <c r="K4" s="60">
        <v>5040</v>
      </c>
      <c r="L4" s="60">
        <v>5040</v>
      </c>
      <c r="M4" s="60">
        <v>5040</v>
      </c>
      <c r="N4" s="31">
        <f>M4-(M4*25%)</f>
        <v>3780</v>
      </c>
      <c r="O4" s="31">
        <v>7056</v>
      </c>
      <c r="P4" s="5"/>
      <c r="Q4" s="5"/>
    </row>
    <row r="5" spans="1:17" ht="15" x14ac:dyDescent="0.2">
      <c r="A5" s="26">
        <v>2</v>
      </c>
      <c r="B5" s="54"/>
      <c r="C5" s="54"/>
      <c r="D5" s="55" t="s">
        <v>90</v>
      </c>
      <c r="E5" s="55" t="s">
        <v>90</v>
      </c>
      <c r="F5" s="55" t="s">
        <v>99</v>
      </c>
      <c r="G5" s="55" t="s">
        <v>89</v>
      </c>
      <c r="H5" s="56">
        <v>1</v>
      </c>
      <c r="I5" s="11">
        <f t="shared" ref="I5:I7" si="0">1.4*K5</f>
        <v>79800</v>
      </c>
      <c r="J5" s="11">
        <f t="shared" ref="J5:J7" si="1">I5*H5</f>
        <v>79800</v>
      </c>
      <c r="K5" s="61">
        <v>57000</v>
      </c>
      <c r="L5" s="61">
        <v>57000</v>
      </c>
      <c r="M5" s="28"/>
      <c r="N5" s="31"/>
      <c r="O5" s="5">
        <v>79800</v>
      </c>
      <c r="P5" s="5"/>
      <c r="Q5" s="5"/>
    </row>
    <row r="6" spans="1:17" ht="15" x14ac:dyDescent="0.2">
      <c r="A6" s="26">
        <v>3</v>
      </c>
      <c r="B6" s="54"/>
      <c r="C6" s="54"/>
      <c r="D6" s="55" t="s">
        <v>91</v>
      </c>
      <c r="E6" s="55" t="s">
        <v>91</v>
      </c>
      <c r="F6" s="55" t="s">
        <v>101</v>
      </c>
      <c r="G6" s="55" t="s">
        <v>89</v>
      </c>
      <c r="H6" s="56">
        <v>1</v>
      </c>
      <c r="I6" s="11">
        <f t="shared" si="0"/>
        <v>2043999.9999999998</v>
      </c>
      <c r="J6" s="11">
        <f t="shared" si="1"/>
        <v>2043999.9999999998</v>
      </c>
      <c r="K6" s="61">
        <v>1460000</v>
      </c>
      <c r="M6" s="28"/>
      <c r="N6" s="31"/>
      <c r="O6" s="5">
        <v>2044000</v>
      </c>
      <c r="P6" s="5"/>
      <c r="Q6" s="5"/>
    </row>
    <row r="7" spans="1:17" ht="15" x14ac:dyDescent="0.2">
      <c r="A7" s="26">
        <v>4</v>
      </c>
      <c r="B7" s="54"/>
      <c r="C7" s="54"/>
      <c r="D7" s="55" t="s">
        <v>92</v>
      </c>
      <c r="E7" s="55" t="s">
        <v>92</v>
      </c>
      <c r="F7" s="55" t="s">
        <v>100</v>
      </c>
      <c r="G7" s="55" t="s">
        <v>89</v>
      </c>
      <c r="H7" s="56">
        <v>1</v>
      </c>
      <c r="I7" s="11">
        <f t="shared" si="0"/>
        <v>1680</v>
      </c>
      <c r="J7" s="11">
        <f t="shared" si="1"/>
        <v>1680</v>
      </c>
      <c r="K7" s="61">
        <v>1200</v>
      </c>
      <c r="L7" s="61">
        <v>1200</v>
      </c>
      <c r="M7" s="28"/>
      <c r="N7" s="5"/>
      <c r="O7" s="5">
        <v>1680</v>
      </c>
      <c r="P7" s="5"/>
      <c r="Q7" s="5"/>
    </row>
    <row r="8" spans="1:17" ht="13.5" customHeight="1" x14ac:dyDescent="0.2">
      <c r="A8" s="26">
        <v>5</v>
      </c>
      <c r="B8" s="70"/>
      <c r="C8" s="66"/>
      <c r="D8" s="66"/>
      <c r="E8" s="66"/>
      <c r="F8" s="66"/>
      <c r="G8" s="65" t="s">
        <v>9</v>
      </c>
      <c r="H8" s="66"/>
      <c r="I8" s="67"/>
      <c r="J8" s="17">
        <f>SUM(J4:J7)</f>
        <v>2132536</v>
      </c>
      <c r="K8" s="63"/>
      <c r="L8" s="30"/>
      <c r="M8" s="18"/>
      <c r="N8" s="19"/>
    </row>
    <row r="9" spans="1:17" x14ac:dyDescent="0.2">
      <c r="A9" s="26">
        <v>6</v>
      </c>
      <c r="C9" s="68"/>
      <c r="D9" s="68"/>
      <c r="E9" s="68"/>
      <c r="F9" s="68"/>
      <c r="G9" s="89" t="s">
        <v>10</v>
      </c>
      <c r="H9" s="90"/>
      <c r="I9" s="91"/>
      <c r="J9" s="17">
        <f>J8*18%</f>
        <v>383856.48</v>
      </c>
      <c r="K9" s="63"/>
      <c r="M9" s="18"/>
      <c r="N9" s="20"/>
      <c r="O9" s="20"/>
      <c r="P9" s="20"/>
      <c r="Q9" s="20"/>
    </row>
    <row r="10" spans="1:17" x14ac:dyDescent="0.2">
      <c r="A10" s="26">
        <v>7</v>
      </c>
      <c r="C10" s="68"/>
      <c r="D10" s="68"/>
      <c r="E10" s="68"/>
      <c r="F10" s="68"/>
      <c r="G10" s="89" t="s">
        <v>11</v>
      </c>
      <c r="H10" s="90"/>
      <c r="I10" s="91"/>
      <c r="J10" s="17">
        <f>SUM(J8:J9)</f>
        <v>2516392.48</v>
      </c>
      <c r="K10" s="63"/>
      <c r="N10" s="20"/>
      <c r="O10" s="20"/>
      <c r="P10" s="20"/>
      <c r="Q10" s="20"/>
    </row>
    <row r="11" spans="1:17" ht="150" customHeight="1" x14ac:dyDescent="0.2">
      <c r="A11" s="21" t="s">
        <v>12</v>
      </c>
      <c r="B11" s="108" t="s">
        <v>13</v>
      </c>
      <c r="C11" s="108"/>
      <c r="D11" s="108"/>
      <c r="E11" s="108"/>
      <c r="F11" s="108"/>
      <c r="G11" s="108"/>
      <c r="H11" s="108"/>
      <c r="I11" s="108"/>
      <c r="J11" s="108"/>
      <c r="K11" s="64"/>
    </row>
  </sheetData>
  <mergeCells count="3">
    <mergeCell ref="B11:J11"/>
    <mergeCell ref="G9:I9"/>
    <mergeCell ref="G10:I10"/>
  </mergeCells>
  <dataValidations count="1">
    <dataValidation type="decimal" operator="greaterThanOrEqual" allowBlank="1" showInputMessage="1" showErrorMessage="1" errorTitle="Range Validation Failed" error="You can only enter values greater than or equal to 1.00 in this cell." sqref="H4:H7" xr:uid="{40710BB8-D035-4B8D-8122-B58D041E80D8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224E-C3E9-4151-8B60-5689299FA47E}">
  <dimension ref="A1"/>
  <sheetViews>
    <sheetView workbookViewId="0">
      <selection activeCell="M14" sqref="M14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F392-B3C5-4277-8613-1E359C9BDABE}">
  <dimension ref="A1:P11"/>
  <sheetViews>
    <sheetView workbookViewId="0">
      <selection activeCell="H4" sqref="H4"/>
    </sheetView>
  </sheetViews>
  <sheetFormatPr defaultColWidth="9.140625" defaultRowHeight="12.75" x14ac:dyDescent="0.2"/>
  <cols>
    <col min="1" max="1" width="7.5703125" style="6" bestFit="1" customWidth="1"/>
    <col min="2" max="2" width="13.7109375" style="6" customWidth="1"/>
    <col min="3" max="3" width="13.140625" style="6" bestFit="1" customWidth="1"/>
    <col min="4" max="4" width="33.85546875" style="6" customWidth="1"/>
    <col min="5" max="5" width="39.28515625" style="6" bestFit="1" customWidth="1"/>
    <col min="6" max="6" width="12" style="6" customWidth="1"/>
    <col min="7" max="7" width="6.7109375" style="6" bestFit="1" customWidth="1"/>
    <col min="8" max="8" width="13.7109375" style="6" bestFit="1" customWidth="1"/>
    <col min="9" max="9" width="16.140625" style="6" bestFit="1" customWidth="1"/>
    <col min="10" max="10" width="16.140625" style="6" customWidth="1"/>
    <col min="11" max="11" width="14.140625" style="6" customWidth="1"/>
    <col min="12" max="12" width="10.5703125" style="6" customWidth="1"/>
    <col min="13" max="13" width="11.140625" style="6" customWidth="1"/>
    <col min="14" max="15" width="11.140625" style="6" bestFit="1" customWidth="1"/>
    <col min="16" max="16384" width="9.140625" style="6"/>
  </cols>
  <sheetData>
    <row r="1" spans="1:16" x14ac:dyDescent="0.2">
      <c r="C1" s="6" t="s">
        <v>93</v>
      </c>
    </row>
    <row r="3" spans="1:16" ht="15" x14ac:dyDescent="0.25">
      <c r="A3" s="57" t="s">
        <v>0</v>
      </c>
      <c r="B3" s="57" t="s">
        <v>1</v>
      </c>
      <c r="C3" s="57" t="s">
        <v>2</v>
      </c>
      <c r="D3" s="57" t="s">
        <v>3</v>
      </c>
      <c r="E3" s="2" t="s">
        <v>4</v>
      </c>
      <c r="F3" s="2" t="s">
        <v>5</v>
      </c>
      <c r="G3" s="2" t="s">
        <v>6</v>
      </c>
      <c r="H3" s="57" t="s">
        <v>7</v>
      </c>
      <c r="I3" s="57" t="s">
        <v>8</v>
      </c>
      <c r="J3" s="62" t="s">
        <v>28</v>
      </c>
      <c r="K3" s="59" t="s">
        <v>94</v>
      </c>
      <c r="L3" t="s">
        <v>95</v>
      </c>
      <c r="M3" s="69" t="s">
        <v>96</v>
      </c>
      <c r="N3" s="5"/>
      <c r="O3" s="5"/>
      <c r="P3" s="5"/>
    </row>
    <row r="4" spans="1:16" ht="15" x14ac:dyDescent="0.2">
      <c r="A4" s="26">
        <v>1</v>
      </c>
      <c r="B4" s="57"/>
      <c r="C4" s="57"/>
      <c r="D4" s="55" t="s">
        <v>87</v>
      </c>
      <c r="E4" s="55" t="s">
        <v>88</v>
      </c>
      <c r="F4" s="55" t="s">
        <v>89</v>
      </c>
      <c r="G4" s="56">
        <v>1</v>
      </c>
      <c r="H4" s="11">
        <f>1.4*J4</f>
        <v>7056</v>
      </c>
      <c r="I4" s="11">
        <f>H4*G4</f>
        <v>7056</v>
      </c>
      <c r="J4" s="60">
        <v>5040</v>
      </c>
      <c r="K4" s="60">
        <v>5040</v>
      </c>
      <c r="L4" s="60">
        <v>5040</v>
      </c>
      <c r="M4" s="31">
        <f>L4-(L4*25%)</f>
        <v>3780</v>
      </c>
      <c r="N4" s="31">
        <v>7056</v>
      </c>
      <c r="O4" s="5"/>
      <c r="P4" s="5"/>
    </row>
    <row r="5" spans="1:16" ht="15" x14ac:dyDescent="0.2">
      <c r="A5" s="26">
        <v>2</v>
      </c>
      <c r="B5" s="57"/>
      <c r="C5" s="57"/>
      <c r="D5" s="55" t="s">
        <v>90</v>
      </c>
      <c r="E5" s="55" t="s">
        <v>90</v>
      </c>
      <c r="F5" s="55" t="s">
        <v>89</v>
      </c>
      <c r="G5" s="56">
        <v>1</v>
      </c>
      <c r="H5" s="11">
        <f t="shared" ref="H5:H7" si="0">1.4*J5</f>
        <v>79800</v>
      </c>
      <c r="I5" s="11">
        <f t="shared" ref="I5:I7" si="1">H5*G5</f>
        <v>79800</v>
      </c>
      <c r="J5" s="61">
        <v>57000</v>
      </c>
      <c r="K5" s="61">
        <v>57000</v>
      </c>
      <c r="L5" s="28"/>
      <c r="M5" s="31"/>
      <c r="N5" s="5">
        <v>79800</v>
      </c>
      <c r="O5" s="5"/>
      <c r="P5" s="5"/>
    </row>
    <row r="6" spans="1:16" ht="15" x14ac:dyDescent="0.2">
      <c r="A6" s="26">
        <v>3</v>
      </c>
      <c r="B6" s="57"/>
      <c r="C6" s="57"/>
      <c r="D6" s="55" t="s">
        <v>91</v>
      </c>
      <c r="E6" s="55" t="s">
        <v>91</v>
      </c>
      <c r="F6" s="55" t="s">
        <v>89</v>
      </c>
      <c r="G6" s="56">
        <v>1</v>
      </c>
      <c r="H6" s="11">
        <f t="shared" si="0"/>
        <v>2043999.9999999998</v>
      </c>
      <c r="I6" s="11">
        <f t="shared" si="1"/>
        <v>2043999.9999999998</v>
      </c>
      <c r="J6" s="61">
        <v>1460000</v>
      </c>
      <c r="L6" s="28"/>
      <c r="M6" s="31"/>
      <c r="N6" s="5">
        <v>2044000</v>
      </c>
      <c r="O6" s="5"/>
      <c r="P6" s="5"/>
    </row>
    <row r="7" spans="1:16" ht="15" x14ac:dyDescent="0.2">
      <c r="A7" s="26">
        <v>4</v>
      </c>
      <c r="B7" s="57"/>
      <c r="C7" s="57"/>
      <c r="D7" s="55" t="s">
        <v>92</v>
      </c>
      <c r="E7" s="55" t="s">
        <v>92</v>
      </c>
      <c r="F7" s="55" t="s">
        <v>89</v>
      </c>
      <c r="G7" s="56">
        <v>1</v>
      </c>
      <c r="H7" s="11">
        <f t="shared" si="0"/>
        <v>1680</v>
      </c>
      <c r="I7" s="11">
        <f t="shared" si="1"/>
        <v>1680</v>
      </c>
      <c r="J7" s="61">
        <v>1200</v>
      </c>
      <c r="K7" s="61">
        <v>1200</v>
      </c>
      <c r="L7" s="28"/>
      <c r="M7" s="5"/>
      <c r="N7" s="5">
        <v>1680</v>
      </c>
      <c r="O7" s="5"/>
      <c r="P7" s="5"/>
    </row>
    <row r="8" spans="1:16" ht="13.5" customHeight="1" x14ac:dyDescent="0.2">
      <c r="A8" s="58">
        <f t="shared" ref="A8:A10" si="2">ROW()-1</f>
        <v>7</v>
      </c>
      <c r="B8" s="89" t="s">
        <v>9</v>
      </c>
      <c r="C8" s="90"/>
      <c r="D8" s="90"/>
      <c r="E8" s="90"/>
      <c r="F8" s="90"/>
      <c r="G8" s="90"/>
      <c r="H8" s="91"/>
      <c r="I8" s="17">
        <f>SUM(I4:I7)</f>
        <v>2132536</v>
      </c>
      <c r="J8" s="63"/>
      <c r="K8" s="30"/>
      <c r="L8" s="18"/>
      <c r="M8" s="19"/>
    </row>
    <row r="9" spans="1:16" x14ac:dyDescent="0.2">
      <c r="A9" s="58">
        <f t="shared" si="2"/>
        <v>8</v>
      </c>
      <c r="B9" s="107" t="s">
        <v>10</v>
      </c>
      <c r="C9" s="107"/>
      <c r="D9" s="107"/>
      <c r="E9" s="107"/>
      <c r="F9" s="107"/>
      <c r="G9" s="107"/>
      <c r="H9" s="107"/>
      <c r="I9" s="17">
        <f>I8*18%</f>
        <v>383856.48</v>
      </c>
      <c r="J9" s="63"/>
      <c r="L9" s="18"/>
      <c r="M9" s="20"/>
      <c r="N9" s="20"/>
      <c r="O9" s="20"/>
      <c r="P9" s="20"/>
    </row>
    <row r="10" spans="1:16" x14ac:dyDescent="0.2">
      <c r="A10" s="58">
        <f t="shared" si="2"/>
        <v>9</v>
      </c>
      <c r="B10" s="107" t="s">
        <v>11</v>
      </c>
      <c r="C10" s="107"/>
      <c r="D10" s="107"/>
      <c r="E10" s="107"/>
      <c r="F10" s="107"/>
      <c r="G10" s="107"/>
      <c r="H10" s="107"/>
      <c r="I10" s="17">
        <f>SUM(I8:I9)</f>
        <v>2516392.48</v>
      </c>
      <c r="J10" s="63"/>
      <c r="M10" s="20"/>
      <c r="N10" s="20"/>
      <c r="O10" s="20"/>
      <c r="P10" s="20"/>
    </row>
    <row r="11" spans="1:16" ht="150" customHeight="1" x14ac:dyDescent="0.2">
      <c r="A11" s="21" t="s">
        <v>12</v>
      </c>
      <c r="B11" s="108" t="s">
        <v>13</v>
      </c>
      <c r="C11" s="108"/>
      <c r="D11" s="108"/>
      <c r="E11" s="108"/>
      <c r="F11" s="108"/>
      <c r="G11" s="108"/>
      <c r="H11" s="108"/>
      <c r="I11" s="108"/>
      <c r="J11" s="64"/>
    </row>
  </sheetData>
  <mergeCells count="4">
    <mergeCell ref="B11:I11"/>
    <mergeCell ref="B8:H8"/>
    <mergeCell ref="B9:H9"/>
    <mergeCell ref="B10:H10"/>
  </mergeCells>
  <dataValidations count="1">
    <dataValidation type="decimal" operator="greaterThanOrEqual" allowBlank="1" showInputMessage="1" showErrorMessage="1" errorTitle="Range Validation Failed" error="You can only enter values greater than or equal to 1.00 in this cell." sqref="G4:G7" xr:uid="{166808B3-83AA-43B8-9032-987861EB8D3B}">
      <formula1>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Doc5771980096 3</vt:lpstr>
      <vt:lpstr>Doc5729901883</vt:lpstr>
      <vt:lpstr>Doc5819967309 </vt:lpstr>
      <vt:lpstr>Doc5277294703</vt:lpstr>
      <vt:lpstr>Doc5529171486</vt:lpstr>
      <vt:lpstr>Doc5771980096 </vt:lpstr>
      <vt:lpstr>Sheet2</vt:lpstr>
      <vt:lpstr>Doc5771980096  (2)</vt:lpstr>
      <vt:lpstr>Doc5729901883!Print_Area</vt:lpstr>
      <vt:lpstr>'Doc5771980096 3'!Print_Area</vt:lpstr>
      <vt:lpstr>Doc5729901883!Print_Titles</vt:lpstr>
      <vt:lpstr>'Doc5771980096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2026-07-02T11:44:55Z</cp:lastPrinted>
  <dcterms:created xsi:type="dcterms:W3CDTF">2025-08-26T09:27:30Z</dcterms:created>
  <dcterms:modified xsi:type="dcterms:W3CDTF">2026-08-04T05:44:20Z</dcterms:modified>
</cp:coreProperties>
</file>